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</sheets>
  <definedNames>
    <definedName function="false" hidden="false" name="distances" vbProcedure="false">Calculator!$W$9:$W$22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<sst xmlns="http://schemas.openxmlformats.org/spreadsheetml/2006/main" count="86" uniqueCount="74">
  <si>
    <t xml:space="preserve">Audax UK Control Time Calculator – Version 260713</t>
  </si>
  <si>
    <t xml:space="preserve">1. Select ride type. For BRM and DIY select the award distance, for non-BRM and non-DIY events, choose Custom and enter the minimum and maximum speeds</t>
  </si>
  <si>
    <t xml:space="preserve">2. Enter the control distances. Over distances for the selected event will be highlighted in red.</t>
  </si>
  <si>
    <t xml:space="preserve">3. The organiser’s stated times are final and are not superseded by results generated here.</t>
  </si>
  <si>
    <t xml:space="preserve">4. If an organiser has used variable speeds for different sections of the route, the organiser’s open and close times will not be as shown here.</t>
  </si>
  <si>
    <t xml:space="preserve">Select ride type:</t>
  </si>
  <si>
    <t xml:space="preserve">Custom speed</t>
  </si>
  <si>
    <t xml:space="preserve">Start Date / Time</t>
  </si>
  <si>
    <t xml:space="preserve">Distance</t>
  </si>
  <si>
    <t xml:space="preserve">Max Distance</t>
  </si>
  <si>
    <t xml:space="preserve">Min</t>
  </si>
  <si>
    <t xml:space="preserve">Max</t>
  </si>
  <si>
    <t xml:space="preserve">BRM Limit</t>
  </si>
  <si>
    <t xml:space="preserve">Types</t>
  </si>
  <si>
    <t xml:space="preserve">MinSpeed</t>
  </si>
  <si>
    <t xml:space="preserve">MaxSpeed</t>
  </si>
  <si>
    <t xml:space="preserve">Max Time</t>
  </si>
  <si>
    <t xml:space="preserve">BRM 200</t>
  </si>
  <si>
    <t xml:space="preserve">Min Speed</t>
  </si>
  <si>
    <t xml:space="preserve">Max Speed</t>
  </si>
  <si>
    <t xml:space="preserve">BRM 300</t>
  </si>
  <si>
    <t xml:space="preserve">BRM 400</t>
  </si>
  <si>
    <t xml:space="preserve">BRM 600</t>
  </si>
  <si>
    <t xml:space="preserve">Control No.</t>
  </si>
  <si>
    <t xml:space="preserve">Name</t>
  </si>
  <si>
    <t xml:space="preserve">Distance (km)</t>
  </si>
  <si>
    <t xml:space="preserve">Open </t>
  </si>
  <si>
    <t xml:space="preserve">Close</t>
  </si>
  <si>
    <t xml:space="preserve">Open</t>
  </si>
  <si>
    <t xml:space="preserve">BRM 1000</t>
  </si>
  <si>
    <t xml:space="preserve">Hours</t>
  </si>
  <si>
    <t xml:space="preserve">Mins</t>
  </si>
  <si>
    <t xml:space="preserve">Time</t>
  </si>
  <si>
    <t xml:space="preserve">Total Minutes</t>
  </si>
  <si>
    <t xml:space="preserve">Remainder</t>
  </si>
  <si>
    <t xml:space="preserve">DIY 50</t>
  </si>
  <si>
    <t xml:space="preserve">Start</t>
  </si>
  <si>
    <t xml:space="preserve">DIY 100</t>
  </si>
  <si>
    <t xml:space="preserve">Control 1</t>
  </si>
  <si>
    <t xml:space="preserve">DIY 150</t>
  </si>
  <si>
    <t xml:space="preserve">Control 2</t>
  </si>
  <si>
    <t xml:space="preserve">DIY 200</t>
  </si>
  <si>
    <t xml:space="preserve">Control 3</t>
  </si>
  <si>
    <t xml:space="preserve">DIY 300</t>
  </si>
  <si>
    <t xml:space="preserve">Control 4</t>
  </si>
  <si>
    <t xml:space="preserve">DIY 400</t>
  </si>
  <si>
    <t xml:space="preserve">Control 5</t>
  </si>
  <si>
    <t xml:space="preserve">DIY 500</t>
  </si>
  <si>
    <t xml:space="preserve">Control 6</t>
  </si>
  <si>
    <t xml:space="preserve">DIY 600</t>
  </si>
  <si>
    <t xml:space="preserve">Control 7</t>
  </si>
  <si>
    <t xml:space="preserve">Custom</t>
  </si>
  <si>
    <t xml:space="preserve">Control 8</t>
  </si>
  <si>
    <t xml:space="preserve">Control 9</t>
  </si>
  <si>
    <t xml:space="preserve">Control 10</t>
  </si>
  <si>
    <t xml:space="preserve">Control 11</t>
  </si>
  <si>
    <t xml:space="preserve">Control 12</t>
  </si>
  <si>
    <t xml:space="preserve">Control 13</t>
  </si>
  <si>
    <t xml:space="preserve">Control 14</t>
  </si>
  <si>
    <t xml:space="preserve">Control 15</t>
  </si>
  <si>
    <t xml:space="preserve">Control 16</t>
  </si>
  <si>
    <t xml:space="preserve">Control 17</t>
  </si>
  <si>
    <t xml:space="preserve">Control 18</t>
  </si>
  <si>
    <t xml:space="preserve">Control 19</t>
  </si>
  <si>
    <t xml:space="preserve">Control 20</t>
  </si>
  <si>
    <t xml:space="preserve">Control 21</t>
  </si>
  <si>
    <t xml:space="preserve">Control 22</t>
  </si>
  <si>
    <t xml:space="preserve">Control 23</t>
  </si>
  <si>
    <t xml:space="preserve">Control 24</t>
  </si>
  <si>
    <t xml:space="preserve">Control 25</t>
  </si>
  <si>
    <t xml:space="preserve">Control 26</t>
  </si>
  <si>
    <t xml:space="preserve">Control 27</t>
  </si>
  <si>
    <t xml:space="preserve">Control 28</t>
  </si>
  <si>
    <t xml:space="preserve">Control 29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</si>
</sst>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\ hh:mm"/>
    <numFmt numFmtId="166" formatCode="00"/>
  </numFmts>
  <fonts count="6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</font>
    <font>
      <b val="true"/>
      <sz val="10"/>
      <color theme="1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DDDDDD"/>
        <bgColor rgb="FFDDE8CB"/>
      </patternFill>
    </fill>
    <fill>
      <patternFill patternType="solid">
        <fgColor rgb="FFDDE8CB"/>
        <bgColor rgb="FFDDDDDD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4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CC0000"/>
      </font>
      <fill>
        <patternFill/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1.5"/>
    <col collapsed="false" customWidth="true" hidden="false" outlineLevel="0" max="3" min="2" style="0" width="15"/>
    <col collapsed="false" customWidth="true" hidden="false" outlineLevel="0" max="6" min="4" style="0" width="14.63"/>
    <col collapsed="false" customWidth="true" hidden="false" outlineLevel="0" max="7" min="7" style="0" width="22.63"/>
    <col collapsed="false" customWidth="true" hidden="false" outlineLevel="0" max="9" min="8" style="0" width="14.63"/>
    <col collapsed="false" customWidth="true" hidden="false" outlineLevel="0" max="10" min="10" style="0" width="22.63"/>
    <col collapsed="false" customWidth="true" hidden="false" outlineLevel="0" max="13" min="11" style="0" width="11.5"/>
    <col collapsed="false" customWidth="true" hidden="true" outlineLevel="0" max="28" min="14" style="0" width="11.5"/>
    <col collapsed="false" customWidth="true" hidden="false" outlineLevel="0" max="29" min="29" style="0" width="11.5"/>
  </cols>
  <sheetData>
    <row r="1" customFormat="false" ht="12.75" hidden="false" customHeight="true" outlineLevel="0" collapsed="false">
      <c r="A1" s="1"/>
      <c r="B1" s="2" t="s">
        <v>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12.75" hidden="false" customHeight="true" outlineLevel="0" collapsed="false">
      <c r="A2" s="1"/>
      <c r="B2" s="1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customFormat="false" ht="12.75" hidden="false" customHeight="true" outlineLevel="0" collapsed="false">
      <c r="A3" s="1"/>
      <c r="B3" s="1" t="s">
        <v>1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customFormat="false" ht="12.75" hidden="false" customHeight="true" outlineLevel="0" collapsed="false">
      <c r="A4" s="1"/>
      <c r="B4" s="1" t="s">
        <v>2</v>
      </c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customFormat="false" ht="12.75" hidden="false" customHeight="true" outlineLevel="0" collapsed="false">
      <c r="A5" s="1"/>
      <c r="B5" s="1" t="s">
        <v>3</v>
      </c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customFormat="false" ht="12.75" hidden="false" customHeight="true" outlineLevel="0" collapsed="false">
      <c r="A6" s="1"/>
      <c r="B6" s="1" t="s">
        <v>4</v>
      </c>
      <c r="C6" s="1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Format="false" ht="12.75" hidden="false" customHeight="true" outlineLevel="0" collapsed="false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customFormat="false" ht="12.75" hidden="false" customHeight="true" outlineLevel="0" collapsed="false">
      <c r="A8" s="1"/>
      <c r="B8" s="4" t="s">
        <v>5</v>
      </c>
      <c r="C8" s="5"/>
      <c r="D8" s="6" t="s">
        <v>6</v>
      </c>
      <c r="E8" s="6"/>
      <c r="F8" s="6"/>
      <c r="G8" s="7" t="s">
        <v>7</v>
      </c>
      <c r="H8" s="1"/>
      <c r="I8" s="1"/>
      <c r="J8" s="1"/>
      <c r="K8" s="1"/>
      <c r="L8" s="1"/>
      <c r="M8" s="1"/>
      <c r="N8" s="1"/>
      <c r="O8" s="1"/>
      <c r="P8" s="1" t="s">
        <v>8</v>
      </c>
      <c r="Q8" s="1" t="s">
        <v>9</v>
      </c>
      <c r="R8" s="1" t="s">
        <v>10</v>
      </c>
      <c r="S8" s="1" t="s">
        <v>11</v>
      </c>
      <c r="T8" s="1" t="s">
        <v>12</v>
      </c>
      <c r="U8" s="1"/>
      <c r="V8" s="1"/>
      <c r="W8" s="8" t="s">
        <v>13</v>
      </c>
      <c r="X8" s="8" t="s">
        <v>8</v>
      </c>
      <c r="Y8" s="8" t="s">
        <v>9</v>
      </c>
      <c r="Z8" s="8" t="s">
        <v>14</v>
      </c>
      <c r="AA8" s="8" t="s">
        <v>15</v>
      </c>
      <c r="AB8" s="8" t="s">
        <v>16</v>
      </c>
    </row>
    <row r="9" customFormat="false" ht="12.75" hidden="false" customHeight="true" outlineLevel="0" collapsed="false">
      <c r="A9" s="1"/>
      <c r="B9" s="9" t="s">
        <v>17</v>
      </c>
      <c r="C9" s="10"/>
      <c r="D9" s="11" t="s">
        <v>8</v>
      </c>
      <c r="E9" s="12" t="s">
        <v>18</v>
      </c>
      <c r="F9" s="13" t="s">
        <v>19</v>
      </c>
      <c r="G9" s="13"/>
      <c r="H9" s="1"/>
      <c r="I9" s="1"/>
      <c r="J9" s="1"/>
      <c r="K9" s="1"/>
      <c r="L9" s="1"/>
      <c r="M9" s="1"/>
      <c r="N9" s="1"/>
      <c r="O9" s="1"/>
      <c r="P9" s="1" t="n">
        <f aca="false">IF(B9="Custom", D10, VLOOKUP(B9,W9:Y22,2,0))</f>
        <v>200</v>
      </c>
      <c r="Q9" s="1" t="n">
        <f aca="false">VLOOKUP(B9,W9:Y22,3,0)</f>
        <v>210</v>
      </c>
      <c r="R9" s="1" t="n">
        <f aca="false">IF(B9="Custom", E10, VLOOKUP(B9,W9:AA22,4,0))</f>
        <v>15</v>
      </c>
      <c r="S9" s="1" t="n">
        <f aca="false">IF(B9="Custom", F10, VLOOKUP(B9,W9:AA22,5,0))</f>
        <v>30</v>
      </c>
      <c r="T9" s="1" t="n">
        <f aca="false">VLOOKUP(B9,W9:AB22,6,0)*60</f>
        <v>810</v>
      </c>
      <c r="U9" s="1"/>
      <c r="V9" s="1"/>
      <c r="W9" s="8" t="s">
        <v>17</v>
      </c>
      <c r="X9" s="8" t="n">
        <v>200</v>
      </c>
      <c r="Y9" s="8" t="n">
        <v>210</v>
      </c>
      <c r="Z9" s="8" t="n">
        <v>15</v>
      </c>
      <c r="AA9" s="8" t="n">
        <v>30</v>
      </c>
      <c r="AB9" s="8" t="n">
        <v>13.5</v>
      </c>
    </row>
    <row r="10" customFormat="false" ht="12.75" hidden="false" customHeight="true" outlineLevel="0" collapsed="false">
      <c r="A10" s="1"/>
      <c r="B10" s="1"/>
      <c r="C10" s="1"/>
      <c r="D10" s="14"/>
      <c r="E10" s="15"/>
      <c r="F10" s="16"/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8" t="s">
        <v>20</v>
      </c>
      <c r="X10" s="8" t="n">
        <v>300</v>
      </c>
      <c r="Y10" s="8" t="n">
        <v>315</v>
      </c>
      <c r="Z10" s="8" t="n">
        <v>15</v>
      </c>
      <c r="AA10" s="8" t="n">
        <v>30</v>
      </c>
      <c r="AB10" s="8" t="n">
        <v>20</v>
      </c>
    </row>
    <row r="11" customFormat="false" ht="12.7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8" t="s">
        <v>21</v>
      </c>
      <c r="X11" s="8" t="n">
        <v>400</v>
      </c>
      <c r="Y11" s="8" t="n">
        <v>420</v>
      </c>
      <c r="Z11" s="8" t="n">
        <v>15</v>
      </c>
      <c r="AA11" s="8" t="n">
        <v>30</v>
      </c>
      <c r="AB11" s="8" t="n">
        <v>27</v>
      </c>
    </row>
    <row r="12" customFormat="false" ht="12.75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8" t="s">
        <v>22</v>
      </c>
      <c r="X12" s="8" t="n">
        <v>600</v>
      </c>
      <c r="Y12" s="8" t="n">
        <v>630</v>
      </c>
      <c r="Z12" s="8" t="n">
        <v>15</v>
      </c>
      <c r="AA12" s="8" t="n">
        <v>30</v>
      </c>
      <c r="AB12" s="8" t="n">
        <v>40</v>
      </c>
    </row>
    <row r="13" customFormat="false" ht="12.75" hidden="false" customHeight="true" outlineLevel="0" collapsed="false">
      <c r="A13" s="1"/>
      <c r="B13" s="18" t="s">
        <v>23</v>
      </c>
      <c r="C13" s="18" t="s">
        <v>24</v>
      </c>
      <c r="D13" s="18" t="s">
        <v>25</v>
      </c>
      <c r="E13" s="19" t="s">
        <v>26</v>
      </c>
      <c r="F13" s="19"/>
      <c r="G13" s="19"/>
      <c r="H13" s="19" t="s">
        <v>27</v>
      </c>
      <c r="I13" s="19"/>
      <c r="J13" s="19"/>
      <c r="K13" s="1"/>
      <c r="L13" s="1"/>
      <c r="M13" s="1"/>
      <c r="N13" s="1"/>
      <c r="O13" s="20" t="s">
        <v>28</v>
      </c>
      <c r="P13" s="20"/>
      <c r="Q13" s="20"/>
      <c r="R13" s="20" t="s">
        <v>27</v>
      </c>
      <c r="S13" s="20"/>
      <c r="T13" s="20"/>
      <c r="U13" s="1"/>
      <c r="V13" s="1"/>
      <c r="W13" s="8" t="s">
        <v>29</v>
      </c>
      <c r="X13" s="8" t="n">
        <v>1000</v>
      </c>
      <c r="Y13" s="8" t="n">
        <v>1050</v>
      </c>
      <c r="Z13" s="8" t="n">
        <v>13.333</v>
      </c>
      <c r="AA13" s="8" t="n">
        <v>30</v>
      </c>
      <c r="AB13" s="8" t="n">
        <v>75</v>
      </c>
    </row>
    <row r="14" customFormat="false" ht="12.75" hidden="false" customHeight="true" outlineLevel="0" collapsed="false">
      <c r="A14" s="1"/>
      <c r="B14" s="21"/>
      <c r="C14" s="21"/>
      <c r="D14" s="21"/>
      <c r="E14" s="19" t="s">
        <v>30</v>
      </c>
      <c r="F14" s="19" t="s">
        <v>31</v>
      </c>
      <c r="G14" s="19" t="s">
        <v>32</v>
      </c>
      <c r="H14" s="19" t="s">
        <v>30</v>
      </c>
      <c r="I14" s="19" t="s">
        <v>31</v>
      </c>
      <c r="J14" s="22" t="s">
        <v>32</v>
      </c>
      <c r="K14" s="1"/>
      <c r="L14" s="1"/>
      <c r="M14" s="1"/>
      <c r="N14" s="1"/>
      <c r="O14" s="1" t="s">
        <v>33</v>
      </c>
      <c r="P14" s="1" t="s">
        <v>30</v>
      </c>
      <c r="Q14" s="1" t="s">
        <v>34</v>
      </c>
      <c r="R14" s="1" t="s">
        <v>33</v>
      </c>
      <c r="S14" s="1" t="s">
        <v>30</v>
      </c>
      <c r="T14" s="1" t="s">
        <v>34</v>
      </c>
      <c r="U14" s="1"/>
      <c r="V14" s="1"/>
      <c r="W14" s="8" t="s">
        <v>35</v>
      </c>
      <c r="X14" s="8" t="n">
        <v>0</v>
      </c>
      <c r="Y14" s="8" t="n">
        <v>99</v>
      </c>
      <c r="Z14" s="8" t="n">
        <v>12</v>
      </c>
      <c r="AA14" s="8" t="n">
        <v>20</v>
      </c>
      <c r="AB14" s="8"/>
      <c r="AC14" s="1"/>
    </row>
    <row r="15" customFormat="false" ht="12.75" hidden="false" customHeight="true" outlineLevel="0" collapsed="false">
      <c r="A15" s="1"/>
      <c r="B15" s="23" t="n">
        <v>1</v>
      </c>
      <c r="C15" s="24" t="s">
        <v>36</v>
      </c>
      <c r="D15" s="25" t="n">
        <v>0</v>
      </c>
      <c r="E15" s="25" t="str">
        <f aca="false">IF(P15 = 0, IF(Q15=0, "",P15), P15)</f>
        <v/>
      </c>
      <c r="F15" s="26" t="str">
        <f aca="false">IF(P15 = 0, IF(Q15=0, "", Q15), Q15)</f>
        <v/>
      </c>
      <c r="G15" s="27"/>
      <c r="H15" s="25" t="str">
        <f aca="false">IF(S15=0, IF(T15=0, "", S15), S15)</f>
        <v/>
      </c>
      <c r="I15" s="26" t="str">
        <f aca="false">IF(S15 = 0, IF(T15 = 0, "", T15), T15)</f>
        <v/>
      </c>
      <c r="J15" s="26"/>
      <c r="K15" s="28"/>
      <c r="L15" s="28"/>
      <c r="M15" s="28"/>
      <c r="N15" s="1"/>
      <c r="O15" s="1" t="n">
        <f aca="false">ROUND(60*$D15/$S$9,0)</f>
        <v>0</v>
      </c>
      <c r="P15" s="1" t="n">
        <f aca="false">_xlfn.FLOOR.MATH(O15/60)</f>
        <v>0</v>
      </c>
      <c r="Q15" s="1" t="n">
        <f aca="false">O15-P15*60</f>
        <v>0</v>
      </c>
      <c r="R15" s="1" t="n">
        <f aca="false">IF(LEFT($B$9,3)="BRM", IF($D15 &gt;= $P$9, $T$9, ROUND(60*$D15/$R$9,0)), ROUND(60*$D15/$R$9,0))</f>
        <v>0</v>
      </c>
      <c r="S15" s="1" t="n">
        <f aca="false">_xlfn.FLOOR.MATH(R15/60)</f>
        <v>0</v>
      </c>
      <c r="T15" s="1" t="n">
        <f aca="false">R15-S15*60</f>
        <v>0</v>
      </c>
      <c r="U15" s="1"/>
      <c r="V15" s="1"/>
      <c r="W15" s="8" t="s">
        <v>37</v>
      </c>
      <c r="X15" s="8" t="n">
        <v>0</v>
      </c>
      <c r="Y15" s="8" t="n">
        <v>149</v>
      </c>
      <c r="Z15" s="8" t="n">
        <v>12</v>
      </c>
      <c r="AA15" s="8" t="n">
        <v>30</v>
      </c>
      <c r="AB15" s="8"/>
      <c r="AC15" s="1"/>
    </row>
    <row r="16" customFormat="false" ht="12.75" hidden="false" customHeight="true" outlineLevel="0" collapsed="false">
      <c r="A16" s="1"/>
      <c r="B16" s="23" t="n">
        <v>2</v>
      </c>
      <c r="C16" s="24" t="s">
        <v>38</v>
      </c>
      <c r="D16" s="29"/>
      <c r="E16" s="25" t="str">
        <f aca="false">IF(P16 = 0, IF(Q16=0, "",P16), P16)</f>
        <v/>
      </c>
      <c r="F16" s="26" t="str">
        <f aca="false">IF(P16 = 0, IF(Q16=0, "", Q16), Q16)</f>
        <v/>
      </c>
      <c r="G16" s="27" t="str">
        <f aca="false">IF(D16=0, "", $G$10+E16/24 +F16/(24*60))</f>
        <v/>
      </c>
      <c r="H16" s="25" t="str">
        <f aca="false">IF(S16=0, IF(T16=0, "", S16), S16)</f>
        <v/>
      </c>
      <c r="I16" s="26" t="str">
        <f aca="false">IF(S16 = 0, IF(T16 = 0, "", T16), T16)</f>
        <v/>
      </c>
      <c r="J16" s="27" t="str">
        <f aca="false">IF(D16=0, "", $G$10+H16/24 +I16/(24*60))</f>
        <v/>
      </c>
      <c r="K16" s="28"/>
      <c r="L16" s="28"/>
      <c r="M16" s="28"/>
      <c r="N16" s="1"/>
      <c r="O16" s="1" t="n">
        <f aca="false">ROUND(60*$D16/$S$9,0)</f>
        <v>0</v>
      </c>
      <c r="P16" s="1" t="n">
        <f aca="false">_xlfn.FLOOR.MATH(O16/60)</f>
        <v>0</v>
      </c>
      <c r="Q16" s="1" t="n">
        <f aca="false">O16-P16*60</f>
        <v>0</v>
      </c>
      <c r="R16" s="1" t="n">
        <f aca="false">IF(LEFT($B$9,3)="BRM", IF($D16 &gt;= $P$9, $T$9, ROUND(60*$D16/$R$9,0)), ROUND(60*$D16/$R$9,0))</f>
        <v>0</v>
      </c>
      <c r="S16" s="1" t="n">
        <f aca="false">_xlfn.FLOOR.MATH(R16/60)</f>
        <v>0</v>
      </c>
      <c r="T16" s="1" t="n">
        <f aca="false">R16-S16*60</f>
        <v>0</v>
      </c>
      <c r="U16" s="1"/>
      <c r="V16" s="1"/>
      <c r="W16" s="8" t="s">
        <v>39</v>
      </c>
      <c r="X16" s="8" t="n">
        <v>0</v>
      </c>
      <c r="Y16" s="8" t="n">
        <v>199</v>
      </c>
      <c r="Z16" s="8" t="n">
        <v>14.3</v>
      </c>
      <c r="AA16" s="8" t="n">
        <v>30</v>
      </c>
      <c r="AB16" s="8"/>
      <c r="AC16" s="1"/>
    </row>
    <row r="17" customFormat="false" ht="12.75" hidden="false" customHeight="true" outlineLevel="0" collapsed="false">
      <c r="A17" s="1"/>
      <c r="B17" s="23" t="n">
        <v>3</v>
      </c>
      <c r="C17" s="24" t="s">
        <v>40</v>
      </c>
      <c r="D17" s="29"/>
      <c r="E17" s="25" t="str">
        <f aca="false">IF(P17 = 0, IF(Q17=0, "",P17), P17)</f>
        <v/>
      </c>
      <c r="F17" s="26" t="str">
        <f aca="false">IF(P17 = 0, IF(Q17=0, "", Q17), Q17)</f>
        <v/>
      </c>
      <c r="G17" s="27" t="str">
        <f aca="false">IF(D17=0, "", $G$10+E17/24 +F17/(24*60))</f>
        <v/>
      </c>
      <c r="H17" s="25" t="str">
        <f aca="false">IF(S17=0, IF(T17=0, "", S17), S17)</f>
        <v/>
      </c>
      <c r="I17" s="26" t="str">
        <f aca="false">IF(S17 = 0, IF(T17 = 0, "", T17), T17)</f>
        <v/>
      </c>
      <c r="J17" s="27" t="str">
        <f aca="false">IF(D17=0, "", $G$10+H17/24 +I17/(24*60))</f>
        <v/>
      </c>
      <c r="K17" s="28"/>
      <c r="L17" s="28"/>
      <c r="M17" s="28"/>
      <c r="N17" s="1"/>
      <c r="O17" s="1" t="n">
        <f aca="false">ROUND(60*$D17/$S$9,0)</f>
        <v>0</v>
      </c>
      <c r="P17" s="1" t="n">
        <f aca="false">_xlfn.FLOOR.MATH(O17/60)</f>
        <v>0</v>
      </c>
      <c r="Q17" s="1" t="n">
        <f aca="false">O17-P17*60</f>
        <v>0</v>
      </c>
      <c r="R17" s="1" t="n">
        <f aca="false">IF(LEFT($B$9,3)="BRM", IF($D17 &gt;= $P$9, $T$9, ROUND(60*$D17/$R$9,0)), ROUND(60*$D17/$R$9,0))</f>
        <v>0</v>
      </c>
      <c r="S17" s="1" t="n">
        <f aca="false">_xlfn.FLOOR.MATH(R17/60)</f>
        <v>0</v>
      </c>
      <c r="T17" s="1" t="n">
        <f aca="false">R17-S17*60</f>
        <v>0</v>
      </c>
      <c r="U17" s="1"/>
      <c r="V17" s="1"/>
      <c r="W17" s="8" t="s">
        <v>41</v>
      </c>
      <c r="X17" s="8" t="n">
        <v>0</v>
      </c>
      <c r="Y17" s="8" t="n">
        <v>299</v>
      </c>
      <c r="Z17" s="8" t="n">
        <v>14.3</v>
      </c>
      <c r="AA17" s="8" t="n">
        <v>30</v>
      </c>
      <c r="AB17" s="8"/>
      <c r="AC17" s="1"/>
    </row>
    <row r="18" customFormat="false" ht="12.75" hidden="false" customHeight="true" outlineLevel="0" collapsed="false">
      <c r="A18" s="1"/>
      <c r="B18" s="23" t="n">
        <v>4</v>
      </c>
      <c r="C18" s="24" t="s">
        <v>42</v>
      </c>
      <c r="D18" s="29"/>
      <c r="E18" s="25" t="str">
        <f aca="false">IF(P18 = 0, IF(Q18=0, "",P18), P18)</f>
        <v/>
      </c>
      <c r="F18" s="26" t="str">
        <f aca="false">IF(P18 = 0, IF(Q18=0, "", Q18), Q18)</f>
        <v/>
      </c>
      <c r="G18" s="27" t="str">
        <f aca="false">IF(D18=0, "", $G$10+E18/24 +F18/(24*60))</f>
        <v/>
      </c>
      <c r="H18" s="25" t="str">
        <f aca="false">IF(S18=0, IF(T18=0, "", S18), S18)</f>
        <v/>
      </c>
      <c r="I18" s="26" t="str">
        <f aca="false">IF(S18 = 0, IF(T18 = 0, "", T18), T18)</f>
        <v/>
      </c>
      <c r="J18" s="27" t="str">
        <f aca="false">IF(D18=0, "", $G$10+H18/24 +I18/(24*60))</f>
        <v/>
      </c>
      <c r="K18" s="28"/>
      <c r="L18" s="28"/>
      <c r="M18" s="28"/>
      <c r="N18" s="1"/>
      <c r="O18" s="1" t="n">
        <f aca="false">ROUND(60*$D18/$S$9,0)</f>
        <v>0</v>
      </c>
      <c r="P18" s="1" t="n">
        <f aca="false">_xlfn.FLOOR.MATH(O18/60)</f>
        <v>0</v>
      </c>
      <c r="Q18" s="1" t="n">
        <f aca="false">O18-P18*60</f>
        <v>0</v>
      </c>
      <c r="R18" s="1" t="n">
        <f aca="false">IF(LEFT($B$9,3)="BRM", IF($D18 &gt;= $P$9, $T$9, ROUND(60*$D18/$R$9,0)), ROUND(60*$D18/$R$9,0))</f>
        <v>0</v>
      </c>
      <c r="S18" s="1" t="n">
        <f aca="false">_xlfn.FLOOR.MATH(R18/60)</f>
        <v>0</v>
      </c>
      <c r="T18" s="1" t="n">
        <f aca="false">R18-S18*60</f>
        <v>0</v>
      </c>
      <c r="U18" s="1"/>
      <c r="V18" s="1"/>
      <c r="W18" s="8" t="s">
        <v>43</v>
      </c>
      <c r="X18" s="8" t="n">
        <v>0</v>
      </c>
      <c r="Y18" s="8" t="n">
        <v>399</v>
      </c>
      <c r="Z18" s="8" t="n">
        <v>14.3</v>
      </c>
      <c r="AA18" s="8" t="n">
        <v>30</v>
      </c>
      <c r="AB18" s="8"/>
      <c r="AC18" s="1"/>
    </row>
    <row r="19" customFormat="false" ht="12.75" hidden="false" customHeight="true" outlineLevel="0" collapsed="false">
      <c r="A19" s="1"/>
      <c r="B19" s="23" t="n">
        <v>5</v>
      </c>
      <c r="C19" s="24" t="s">
        <v>44</v>
      </c>
      <c r="D19" s="29"/>
      <c r="E19" s="25" t="str">
        <f aca="false">IF(P19 = 0, IF(Q19=0, "",P19), P19)</f>
        <v/>
      </c>
      <c r="F19" s="26" t="str">
        <f aca="false">IF(P19 = 0, IF(Q19=0, "", Q19), Q19)</f>
        <v/>
      </c>
      <c r="G19" s="27" t="str">
        <f aca="false">IF(D19=0, "", $G$10+E19/24 +F19/(24*60))</f>
        <v/>
      </c>
      <c r="H19" s="25" t="str">
        <f aca="false">IF(S19=0, IF(T19=0, "", S19), S19)</f>
        <v/>
      </c>
      <c r="I19" s="26" t="str">
        <f aca="false">IF(S19 = 0, IF(T19 = 0, "", T19), T19)</f>
        <v/>
      </c>
      <c r="J19" s="27" t="str">
        <f aca="false">IF(D19=0, "", $G$10+H19/24 +I19/(24*60))</f>
        <v/>
      </c>
      <c r="K19" s="28"/>
      <c r="L19" s="28"/>
      <c r="M19" s="28"/>
      <c r="N19" s="1"/>
      <c r="O19" s="1" t="n">
        <f aca="false">ROUND(60*$D19/$S$9,0)</f>
        <v>0</v>
      </c>
      <c r="P19" s="1" t="n">
        <f aca="false">_xlfn.FLOOR.MATH(O19/60)</f>
        <v>0</v>
      </c>
      <c r="Q19" s="1" t="n">
        <f aca="false">O19-P19*60</f>
        <v>0</v>
      </c>
      <c r="R19" s="1" t="n">
        <f aca="false">IF(LEFT($B$9,3)="BRM", IF($D19 &gt;= $P$9, $T$9, ROUND(60*$D19/$R$9,0)), ROUND(60*$D19/$R$9,0))</f>
        <v>0</v>
      </c>
      <c r="S19" s="1" t="n">
        <f aca="false">_xlfn.FLOOR.MATH(R19/60)</f>
        <v>0</v>
      </c>
      <c r="T19" s="1" t="n">
        <f aca="false">R19-S19*60</f>
        <v>0</v>
      </c>
      <c r="U19" s="1"/>
      <c r="V19" s="1"/>
      <c r="W19" s="8" t="s">
        <v>45</v>
      </c>
      <c r="X19" s="8" t="n">
        <v>0</v>
      </c>
      <c r="Y19" s="8" t="n">
        <v>499</v>
      </c>
      <c r="Z19" s="8" t="n">
        <v>12</v>
      </c>
      <c r="AA19" s="8" t="n">
        <v>25</v>
      </c>
      <c r="AB19" s="8"/>
      <c r="AC19" s="1"/>
    </row>
    <row r="20" customFormat="false" ht="12.75" hidden="false" customHeight="true" outlineLevel="0" collapsed="false">
      <c r="A20" s="1"/>
      <c r="B20" s="23" t="n">
        <v>6</v>
      </c>
      <c r="C20" s="24" t="s">
        <v>46</v>
      </c>
      <c r="D20" s="29"/>
      <c r="E20" s="25" t="str">
        <f aca="false">IF(P20 = 0, IF(Q20=0, "",P20), P20)</f>
        <v/>
      </c>
      <c r="F20" s="26" t="str">
        <f aca="false">IF(P20 = 0, IF(Q20=0, "", Q20), Q20)</f>
        <v/>
      </c>
      <c r="G20" s="27" t="str">
        <f aca="false">IF(D20=0, "", $G$10+E20/24 +F20/(24*60))</f>
        <v/>
      </c>
      <c r="H20" s="25" t="str">
        <f aca="false">IF(S20=0, IF(T20=0, "", S20), S20)</f>
        <v/>
      </c>
      <c r="I20" s="26" t="str">
        <f aca="false">IF(S20 = 0, IF(T20 = 0, "", T20), T20)</f>
        <v/>
      </c>
      <c r="J20" s="27" t="str">
        <f aca="false">IF(D20=0, "", $G$10+H20/24 +I20/(24*60))</f>
        <v/>
      </c>
      <c r="K20" s="28"/>
      <c r="L20" s="28"/>
      <c r="M20" s="28"/>
      <c r="N20" s="1"/>
      <c r="O20" s="1" t="n">
        <f aca="false">ROUND(60*$D20/$S$9,0)</f>
        <v>0</v>
      </c>
      <c r="P20" s="1" t="n">
        <f aca="false">_xlfn.FLOOR.MATH(O20/60)</f>
        <v>0</v>
      </c>
      <c r="Q20" s="1" t="n">
        <f aca="false">O20-P20*60</f>
        <v>0</v>
      </c>
      <c r="R20" s="1" t="n">
        <f aca="false">IF(LEFT($B$9,3)="BRM", IF($D20 &gt;= $P$9, $T$9, ROUND(60*$D20/$R$9,0)), ROUND(60*$D20/$R$9,0))</f>
        <v>0</v>
      </c>
      <c r="S20" s="1" t="n">
        <f aca="false">_xlfn.FLOOR.MATH(R20/60)</f>
        <v>0</v>
      </c>
      <c r="T20" s="1" t="n">
        <f aca="false">R20-S20*60</f>
        <v>0</v>
      </c>
      <c r="U20" s="1"/>
      <c r="V20" s="1"/>
      <c r="W20" s="8" t="s">
        <v>47</v>
      </c>
      <c r="X20" s="8" t="n">
        <v>0</v>
      </c>
      <c r="Y20" s="8" t="n">
        <v>599</v>
      </c>
      <c r="Z20" s="8" t="n">
        <v>12</v>
      </c>
      <c r="AA20" s="8" t="n">
        <v>25</v>
      </c>
      <c r="AB20" s="8"/>
      <c r="AC20" s="1"/>
    </row>
    <row r="21" customFormat="false" ht="12.75" hidden="false" customHeight="true" outlineLevel="0" collapsed="false">
      <c r="A21" s="1"/>
      <c r="B21" s="23" t="n">
        <v>7</v>
      </c>
      <c r="C21" s="24" t="s">
        <v>48</v>
      </c>
      <c r="D21" s="29"/>
      <c r="E21" s="25" t="str">
        <f aca="false">IF(P21 = 0, IF(Q21=0, "",P21), P21)</f>
        <v/>
      </c>
      <c r="F21" s="26" t="str">
        <f aca="false">IF(P21 = 0, IF(Q21=0, "", Q21), Q21)</f>
        <v/>
      </c>
      <c r="G21" s="27" t="str">
        <f aca="false">IF(D21=0, "", $G$10+E21/24 +F21/(24*60))</f>
        <v/>
      </c>
      <c r="H21" s="25" t="str">
        <f aca="false">IF(S21=0, IF(T21=0, "", S21), S21)</f>
        <v/>
      </c>
      <c r="I21" s="26" t="str">
        <f aca="false">IF(S21 = 0, IF(T21 = 0, "", T21), T21)</f>
        <v/>
      </c>
      <c r="J21" s="27" t="str">
        <f aca="false">IF(D21=0, "", $G$10+H21/24 +I21/(24*60))</f>
        <v/>
      </c>
      <c r="K21" s="28"/>
      <c r="L21" s="28"/>
      <c r="M21" s="28"/>
      <c r="N21" s="1"/>
      <c r="O21" s="1" t="n">
        <f aca="false">ROUND(60*$D21/$S$9,0)</f>
        <v>0</v>
      </c>
      <c r="P21" s="1" t="n">
        <f aca="false">_xlfn.FLOOR.MATH(O21/60)</f>
        <v>0</v>
      </c>
      <c r="Q21" s="1" t="n">
        <f aca="false">O21-P21*60</f>
        <v>0</v>
      </c>
      <c r="R21" s="1" t="n">
        <f aca="false">IF(LEFT($B$9,3)="BRM", IF($D21 &gt;= $P$9, $T$9, ROUND(60*$D21/$R$9,0)), ROUND(60*$D21/$R$9,0))</f>
        <v>0</v>
      </c>
      <c r="S21" s="1" t="n">
        <f aca="false">_xlfn.FLOOR.MATH(R21/60)</f>
        <v>0</v>
      </c>
      <c r="T21" s="1" t="n">
        <f aca="false">R21-S21*60</f>
        <v>0</v>
      </c>
      <c r="U21" s="1"/>
      <c r="V21" s="1"/>
      <c r="W21" s="8" t="s">
        <v>49</v>
      </c>
      <c r="X21" s="8" t="n">
        <v>0</v>
      </c>
      <c r="Y21" s="8" t="n">
        <v>699</v>
      </c>
      <c r="Z21" s="8" t="n">
        <v>10</v>
      </c>
      <c r="AA21" s="8" t="n">
        <v>23</v>
      </c>
      <c r="AB21" s="8"/>
      <c r="AC21" s="1"/>
    </row>
    <row r="22" customFormat="false" ht="12.75" hidden="false" customHeight="true" outlineLevel="0" collapsed="false">
      <c r="A22" s="1"/>
      <c r="B22" s="23" t="n">
        <v>8</v>
      </c>
      <c r="C22" s="24" t="s">
        <v>50</v>
      </c>
      <c r="D22" s="29"/>
      <c r="E22" s="25" t="str">
        <f aca="false">IF(P22 = 0, IF(Q22=0, "",P22), P22)</f>
        <v/>
      </c>
      <c r="F22" s="26" t="str">
        <f aca="false">IF(P22 = 0, IF(Q22=0, "", Q22), Q22)</f>
        <v/>
      </c>
      <c r="G22" s="27" t="str">
        <f aca="false">IF(D22=0, "", $G$10+E22/24 +F22/(24*60))</f>
        <v/>
      </c>
      <c r="H22" s="25" t="str">
        <f aca="false">IF(S22=0, IF(T22=0, "", S22), S22)</f>
        <v/>
      </c>
      <c r="I22" s="26" t="str">
        <f aca="false">IF(S22 = 0, IF(T22 = 0, "", T22), T22)</f>
        <v/>
      </c>
      <c r="J22" s="27" t="str">
        <f aca="false">IF(D22=0, "", $G$10+H22/24 +I22/(24*60))</f>
        <v/>
      </c>
      <c r="K22" s="28"/>
      <c r="L22" s="28"/>
      <c r="M22" s="28"/>
      <c r="N22" s="1"/>
      <c r="O22" s="1" t="n">
        <f aca="false">ROUND(60*$D22/$S$9,0)</f>
        <v>0</v>
      </c>
      <c r="P22" s="1" t="n">
        <f aca="false">_xlfn.FLOOR.MATH(O22/60)</f>
        <v>0</v>
      </c>
      <c r="Q22" s="1" t="n">
        <f aca="false">O22-P22*60</f>
        <v>0</v>
      </c>
      <c r="R22" s="1" t="n">
        <f aca="false">IF(LEFT($B$9,3)="BRM", IF($D22 &gt;= $P$9, $T$9, ROUND(60*$D22/$R$9,0)), ROUND(60*$D22/$R$9,0))</f>
        <v>0</v>
      </c>
      <c r="S22" s="1" t="n">
        <f aca="false">_xlfn.FLOOR.MATH(R22/60)</f>
        <v>0</v>
      </c>
      <c r="T22" s="1" t="n">
        <f aca="false">R22-S22*60</f>
        <v>0</v>
      </c>
      <c r="U22" s="1"/>
      <c r="V22" s="1"/>
      <c r="W22" s="8" t="s">
        <v>51</v>
      </c>
      <c r="X22" s="8" t="n">
        <v>0</v>
      </c>
      <c r="Y22" s="8" t="n">
        <v>9999</v>
      </c>
      <c r="Z22" s="8" t="n">
        <v>0</v>
      </c>
      <c r="AA22" s="8" t="n">
        <v>0</v>
      </c>
      <c r="AB22" s="8"/>
      <c r="AC22" s="1"/>
    </row>
    <row r="23" customFormat="false" ht="12.75" hidden="false" customHeight="true" outlineLevel="0" collapsed="false">
      <c r="A23" s="1"/>
      <c r="B23" s="23" t="n">
        <v>9</v>
      </c>
      <c r="C23" s="24" t="s">
        <v>52</v>
      </c>
      <c r="D23" s="29"/>
      <c r="E23" s="25" t="str">
        <f aca="false">IF(P23 = 0, IF(Q23=0, "",P23), P23)</f>
        <v/>
      </c>
      <c r="F23" s="26" t="str">
        <f aca="false">IF(P23 = 0, IF(Q23=0, "", Q23), Q23)</f>
        <v/>
      </c>
      <c r="G23" s="27" t="str">
        <f aca="false">IF(D23=0, "", $G$10+E23/24 +F23/(24*60))</f>
        <v/>
      </c>
      <c r="H23" s="25" t="str">
        <f aca="false">IF(S23=0, IF(T23=0, "", S23), S23)</f>
        <v/>
      </c>
      <c r="I23" s="26" t="str">
        <f aca="false">IF(S23 = 0, IF(T23 = 0, "", T23), T23)</f>
        <v/>
      </c>
      <c r="J23" s="27" t="str">
        <f aca="false">IF(D23=0, "", $G$10+H23/24 +I23/(24*60))</f>
        <v/>
      </c>
      <c r="K23" s="28"/>
      <c r="L23" s="28"/>
      <c r="M23" s="28"/>
      <c r="N23" s="1"/>
      <c r="O23" s="1" t="n">
        <f aca="false">ROUND(60*$D23/$S$9,0)</f>
        <v>0</v>
      </c>
      <c r="P23" s="1" t="n">
        <f aca="false">_xlfn.FLOOR.MATH(O23/60)</f>
        <v>0</v>
      </c>
      <c r="Q23" s="1" t="n">
        <f aca="false">O23-P23*60</f>
        <v>0</v>
      </c>
      <c r="R23" s="1" t="n">
        <f aca="false">IF(LEFT($B$9,3)="BRM", IF($D23 &gt;= $P$9, $T$9, ROUND(60*$D23/$R$9,0)), ROUND(60*$D23/$R$9,0))</f>
        <v>0</v>
      </c>
      <c r="S23" s="1" t="n">
        <f aca="false">_xlfn.FLOOR.MATH(R23/60)</f>
        <v>0</v>
      </c>
      <c r="T23" s="1" t="n">
        <f aca="false">R23-S23*60</f>
        <v>0</v>
      </c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2.75" hidden="false" customHeight="true" outlineLevel="0" collapsed="false">
      <c r="A24" s="1"/>
      <c r="B24" s="23" t="n">
        <v>10</v>
      </c>
      <c r="C24" s="24" t="s">
        <v>53</v>
      </c>
      <c r="D24" s="29"/>
      <c r="E24" s="25" t="str">
        <f aca="false">IF(P24 = 0, IF(Q24=0, "",P24), P24)</f>
        <v/>
      </c>
      <c r="F24" s="26" t="str">
        <f aca="false">IF(P24 = 0, IF(Q24=0, "", Q24), Q24)</f>
        <v/>
      </c>
      <c r="G24" s="27" t="str">
        <f aca="false">IF(D24=0, "", $G$10+E24/24 +F24/(24*60))</f>
        <v/>
      </c>
      <c r="H24" s="25" t="str">
        <f aca="false">IF(S24=0, IF(T24=0, "", S24), S24)</f>
        <v/>
      </c>
      <c r="I24" s="26" t="str">
        <f aca="false">IF(S24 = 0, IF(T24 = 0, "", T24), T24)</f>
        <v/>
      </c>
      <c r="J24" s="27" t="str">
        <f aca="false">IF(D24=0, "", $G$10+H24/24 +I24/(24*60))</f>
        <v/>
      </c>
      <c r="K24" s="28"/>
      <c r="L24" s="28"/>
      <c r="M24" s="28"/>
      <c r="N24" s="1"/>
      <c r="O24" s="1" t="n">
        <f aca="false">ROUND(60*$D24/$S$9,0)</f>
        <v>0</v>
      </c>
      <c r="P24" s="1" t="n">
        <f aca="false">_xlfn.FLOOR.MATH(O24/60)</f>
        <v>0</v>
      </c>
      <c r="Q24" s="1" t="n">
        <f aca="false">O24-P24*60</f>
        <v>0</v>
      </c>
      <c r="R24" s="1" t="n">
        <f aca="false">IF(LEFT($B$9,3)="BRM", IF($D24 &gt;= $P$9, $T$9, ROUND(60*$D24/$R$9,0)), ROUND(60*$D24/$R$9,0))</f>
        <v>0</v>
      </c>
      <c r="S24" s="1" t="n">
        <f aca="false">_xlfn.FLOOR.MATH(R24/60)</f>
        <v>0</v>
      </c>
      <c r="T24" s="1" t="n">
        <f aca="false">R24-S24*60</f>
        <v>0</v>
      </c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12.75" hidden="false" customHeight="true" outlineLevel="0" collapsed="false">
      <c r="A25" s="1"/>
      <c r="B25" s="23" t="n">
        <v>11</v>
      </c>
      <c r="C25" s="24" t="s">
        <v>54</v>
      </c>
      <c r="D25" s="29"/>
      <c r="E25" s="25" t="str">
        <f aca="false">IF(P25 = 0, IF(Q25=0, "",P25), P25)</f>
        <v/>
      </c>
      <c r="F25" s="26" t="str">
        <f aca="false">IF(P25 = 0, IF(Q25=0, "", Q25), Q25)</f>
        <v/>
      </c>
      <c r="G25" s="27" t="str">
        <f aca="false">IF(D25=0, "", $G$10+E25/24 +F25/(24*60))</f>
        <v/>
      </c>
      <c r="H25" s="25" t="str">
        <f aca="false">IF(S25=0, IF(T25=0, "", S25), S25)</f>
        <v/>
      </c>
      <c r="I25" s="26" t="str">
        <f aca="false">IF(S25 = 0, IF(T25 = 0, "", T25), T25)</f>
        <v/>
      </c>
      <c r="J25" s="27" t="str">
        <f aca="false">IF(D25=0, "", $G$10+H25/24 +I25/(24*60))</f>
        <v/>
      </c>
      <c r="K25" s="28"/>
      <c r="L25" s="28"/>
      <c r="M25" s="28"/>
      <c r="N25" s="1"/>
      <c r="O25" s="1" t="n">
        <f aca="false">ROUND(60*$D25/$S$9,0)</f>
        <v>0</v>
      </c>
      <c r="P25" s="1" t="n">
        <f aca="false">_xlfn.FLOOR.MATH(O25/60)</f>
        <v>0</v>
      </c>
      <c r="Q25" s="1" t="n">
        <f aca="false">O25-P25*60</f>
        <v>0</v>
      </c>
      <c r="R25" s="1" t="n">
        <f aca="false">IF(LEFT($B$9,3)="BRM", IF($D25 &gt;= $P$9, $T$9, ROUND(60*$D25/$R$9,0)), ROUND(60*$D25/$R$9,0))</f>
        <v>0</v>
      </c>
      <c r="S25" s="1" t="n">
        <f aca="false">_xlfn.FLOOR.MATH(R25/60)</f>
        <v>0</v>
      </c>
      <c r="T25" s="1" t="n">
        <f aca="false">R25-S25*60</f>
        <v>0</v>
      </c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2.75" hidden="false" customHeight="true" outlineLevel="0" collapsed="false">
      <c r="A26" s="1"/>
      <c r="B26" s="23" t="n">
        <v>12</v>
      </c>
      <c r="C26" s="24" t="s">
        <v>55</v>
      </c>
      <c r="D26" s="29"/>
      <c r="E26" s="25" t="str">
        <f aca="false">IF(P26 = 0, IF(Q26=0, "",P26), P26)</f>
        <v/>
      </c>
      <c r="F26" s="26" t="str">
        <f aca="false">IF(P26 = 0, IF(Q26=0, "", Q26), Q26)</f>
        <v/>
      </c>
      <c r="G26" s="27" t="str">
        <f aca="false">IF(D26=0, "", $G$10+E26/24 +F26/(24*60))</f>
        <v/>
      </c>
      <c r="H26" s="25" t="str">
        <f aca="false">IF(S26=0, IF(T26=0, "", S26), S26)</f>
        <v/>
      </c>
      <c r="I26" s="26" t="str">
        <f aca="false">IF(S26 = 0, IF(T26 = 0, "", T26), T26)</f>
        <v/>
      </c>
      <c r="J26" s="27" t="str">
        <f aca="false">IF(D26=0, "", $G$10+H26/24 +I26/(24*60))</f>
        <v/>
      </c>
      <c r="K26" s="28"/>
      <c r="L26" s="28"/>
      <c r="M26" s="28"/>
      <c r="N26" s="1"/>
      <c r="O26" s="1" t="n">
        <f aca="false">ROUND(60*$D26/$S$9,0)</f>
        <v>0</v>
      </c>
      <c r="P26" s="1" t="n">
        <f aca="false">_xlfn.FLOOR.MATH(O26/60)</f>
        <v>0</v>
      </c>
      <c r="Q26" s="1" t="n">
        <f aca="false">O26-P26*60</f>
        <v>0</v>
      </c>
      <c r="R26" s="1" t="n">
        <f aca="false">IF(LEFT($B$9,3)="BRM", IF($D26 &gt;= $P$9, $T$9, ROUND(60*$D26/$R$9,0)), ROUND(60*$D26/$R$9,0))</f>
        <v>0</v>
      </c>
      <c r="S26" s="1" t="n">
        <f aca="false">_xlfn.FLOOR.MATH(R26/60)</f>
        <v>0</v>
      </c>
      <c r="T26" s="1" t="n">
        <f aca="false">R26-S26*60</f>
        <v>0</v>
      </c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2.75" hidden="false" customHeight="true" outlineLevel="0" collapsed="false">
      <c r="A27" s="1"/>
      <c r="B27" s="23" t="n">
        <v>13</v>
      </c>
      <c r="C27" s="24" t="s">
        <v>56</v>
      </c>
      <c r="D27" s="29"/>
      <c r="E27" s="25" t="str">
        <f aca="false">IF(P27 = 0, IF(Q27=0, "",P27), P27)</f>
        <v/>
      </c>
      <c r="F27" s="26" t="str">
        <f aca="false">IF(P27 = 0, IF(Q27=0, "", Q27), Q27)</f>
        <v/>
      </c>
      <c r="G27" s="27" t="str">
        <f aca="false">IF(D27=0, "", $G$10+E27/24 +F27/(24*60))</f>
        <v/>
      </c>
      <c r="H27" s="25" t="str">
        <f aca="false">IF(S27=0, IF(T27=0, "", S27), S27)</f>
        <v/>
      </c>
      <c r="I27" s="26" t="str">
        <f aca="false">IF(S27 = 0, IF(T27 = 0, "", T27), T27)</f>
        <v/>
      </c>
      <c r="J27" s="27" t="str">
        <f aca="false">IF(D27=0, "", $G$10+H27/24 +I27/(24*60))</f>
        <v/>
      </c>
      <c r="K27" s="28"/>
      <c r="L27" s="28"/>
      <c r="M27" s="28"/>
      <c r="N27" s="1"/>
      <c r="O27" s="1" t="n">
        <f aca="false">ROUND(60*$D27/$S$9,0)</f>
        <v>0</v>
      </c>
      <c r="P27" s="1" t="n">
        <f aca="false">_xlfn.FLOOR.MATH(O27/60)</f>
        <v>0</v>
      </c>
      <c r="Q27" s="1" t="n">
        <f aca="false">O27-P27*60</f>
        <v>0</v>
      </c>
      <c r="R27" s="1" t="n">
        <f aca="false">IF(LEFT($B$9,3)="BRM", IF($D27 &gt;= $P$9, $T$9, ROUND(60*$D27/$R$9,0)), ROUND(60*$D27/$R$9,0))</f>
        <v>0</v>
      </c>
      <c r="S27" s="1" t="n">
        <f aca="false">_xlfn.FLOOR.MATH(R27/60)</f>
        <v>0</v>
      </c>
      <c r="T27" s="1" t="n">
        <f aca="false">R27-S27*60</f>
        <v>0</v>
      </c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12.75" hidden="false" customHeight="true" outlineLevel="0" collapsed="false">
      <c r="A28" s="1"/>
      <c r="B28" s="23" t="n">
        <v>14</v>
      </c>
      <c r="C28" s="24" t="s">
        <v>57</v>
      </c>
      <c r="D28" s="29"/>
      <c r="E28" s="25" t="str">
        <f aca="false">IF(P28 = 0, IF(Q28=0, "",P28), P28)</f>
        <v/>
      </c>
      <c r="F28" s="26" t="str">
        <f aca="false">IF(P28 = 0, IF(Q28=0, "", Q28), Q28)</f>
        <v/>
      </c>
      <c r="G28" s="27" t="str">
        <f aca="false">IF(D28=0, "", $G$10+E28/24 +F28/(24*60))</f>
        <v/>
      </c>
      <c r="H28" s="25" t="str">
        <f aca="false">IF(S28=0, IF(T28=0, "", S28), S28)</f>
        <v/>
      </c>
      <c r="I28" s="26" t="str">
        <f aca="false">IF(S28 = 0, IF(T28 = 0, "", T28), T28)</f>
        <v/>
      </c>
      <c r="J28" s="27" t="str">
        <f aca="false">IF(D28=0, "", $G$10+H28/24 +I28/(24*60))</f>
        <v/>
      </c>
      <c r="K28" s="28"/>
      <c r="L28" s="28"/>
      <c r="M28" s="28"/>
      <c r="N28" s="1"/>
      <c r="O28" s="1" t="n">
        <f aca="false">ROUND(60*$D28/$S$9,0)</f>
        <v>0</v>
      </c>
      <c r="P28" s="1" t="n">
        <f aca="false">_xlfn.FLOOR.MATH(O28/60)</f>
        <v>0</v>
      </c>
      <c r="Q28" s="1" t="n">
        <f aca="false">O28-P28*60</f>
        <v>0</v>
      </c>
      <c r="R28" s="1" t="n">
        <f aca="false">IF(LEFT($B$9,3)="BRM", IF($D28 &gt;= $P$9, $T$9, ROUND(60*$D28/$R$9,0)), ROUND(60*$D28/$R$9,0))</f>
        <v>0</v>
      </c>
      <c r="S28" s="1" t="n">
        <f aca="false">_xlfn.FLOOR.MATH(R28/60)</f>
        <v>0</v>
      </c>
      <c r="T28" s="1" t="n">
        <f aca="false">R28-S28*60</f>
        <v>0</v>
      </c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2.75" hidden="false" customHeight="true" outlineLevel="0" collapsed="false">
      <c r="A29" s="1"/>
      <c r="B29" s="23" t="n">
        <v>15</v>
      </c>
      <c r="C29" s="24" t="s">
        <v>58</v>
      </c>
      <c r="D29" s="29"/>
      <c r="E29" s="25" t="str">
        <f aca="false">IF(P29 = 0, IF(Q29=0, "",P29), P29)</f>
        <v/>
      </c>
      <c r="F29" s="26" t="str">
        <f aca="false">IF(P29 = 0, IF(Q29=0, "", Q29), Q29)</f>
        <v/>
      </c>
      <c r="G29" s="27" t="str">
        <f aca="false">IF(D29=0, "", $G$10+E29/24 +F29/(24*60))</f>
        <v/>
      </c>
      <c r="H29" s="25" t="str">
        <f aca="false">IF(S29=0, IF(T29=0, "", S29), S29)</f>
        <v/>
      </c>
      <c r="I29" s="26" t="str">
        <f aca="false">IF(S29 = 0, IF(T29 = 0, "", T29), T29)</f>
        <v/>
      </c>
      <c r="J29" s="27" t="str">
        <f aca="false">IF(D29=0, "", $G$10+H29/24 +I29/(24*60))</f>
        <v/>
      </c>
      <c r="K29" s="28"/>
      <c r="L29" s="28"/>
      <c r="M29" s="28"/>
      <c r="N29" s="1"/>
      <c r="O29" s="1" t="n">
        <f aca="false">ROUND(60*$D29/$S$9,0)</f>
        <v>0</v>
      </c>
      <c r="P29" s="1" t="n">
        <f aca="false">_xlfn.FLOOR.MATH(O29/60)</f>
        <v>0</v>
      </c>
      <c r="Q29" s="1" t="n">
        <f aca="false">O29-P29*60</f>
        <v>0</v>
      </c>
      <c r="R29" s="1" t="n">
        <f aca="false">IF(LEFT($B$9,3)="BRM", IF($D29 &gt;= $P$9, $T$9, ROUND(60*$D29/$R$9,0)), ROUND(60*$D29/$R$9,0))</f>
        <v>0</v>
      </c>
      <c r="S29" s="1" t="n">
        <f aca="false">_xlfn.FLOOR.MATH(R29/60)</f>
        <v>0</v>
      </c>
      <c r="T29" s="1" t="n">
        <f aca="false">R29-S29*60</f>
        <v>0</v>
      </c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2.75" hidden="false" customHeight="true" outlineLevel="0" collapsed="false">
      <c r="A30" s="1"/>
      <c r="B30" s="23" t="n">
        <v>16</v>
      </c>
      <c r="C30" s="24" t="s">
        <v>59</v>
      </c>
      <c r="D30" s="29"/>
      <c r="E30" s="25" t="str">
        <f aca="false">IF(P30 = 0, IF(Q30=0, "",P30), P30)</f>
        <v/>
      </c>
      <c r="F30" s="26" t="str">
        <f aca="false">IF(P30 = 0, IF(Q30=0, "", Q30), Q30)</f>
        <v/>
      </c>
      <c r="G30" s="27" t="str">
        <f aca="false">IF(D30=0, "", $G$10+E30/24 +F30/(24*60))</f>
        <v/>
      </c>
      <c r="H30" s="25" t="str">
        <f aca="false">IF(S30=0, IF(T30=0, "", S30), S30)</f>
        <v/>
      </c>
      <c r="I30" s="26" t="str">
        <f aca="false">IF(S30 = 0, IF(T30 = 0, "", T30), T30)</f>
        <v/>
      </c>
      <c r="J30" s="27" t="str">
        <f aca="false">IF(D30=0, "", $G$10+H30/24 +I30/(24*60))</f>
        <v/>
      </c>
      <c r="K30" s="28"/>
      <c r="L30" s="28"/>
      <c r="M30" s="28"/>
      <c r="N30" s="1"/>
      <c r="O30" s="1" t="n">
        <f aca="false">ROUND(60*$D30/$S$9,0)</f>
        <v>0</v>
      </c>
      <c r="P30" s="1" t="n">
        <f aca="false">_xlfn.FLOOR.MATH(O30/60)</f>
        <v>0</v>
      </c>
      <c r="Q30" s="1" t="n">
        <f aca="false">O30-P30*60</f>
        <v>0</v>
      </c>
      <c r="R30" s="1" t="n">
        <f aca="false">IF(LEFT($B$9,3)="BRM", IF($D30 &gt;= $P$9, $T$9, ROUND(60*$D30/$R$9,0)), ROUND(60*$D30/$R$9,0))</f>
        <v>0</v>
      </c>
      <c r="S30" s="1" t="n">
        <f aca="false">_xlfn.FLOOR.MATH(R30/60)</f>
        <v>0</v>
      </c>
      <c r="T30" s="1" t="n">
        <f aca="false">R30-S30*60</f>
        <v>0</v>
      </c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12.75" hidden="false" customHeight="true" outlineLevel="0" collapsed="false">
      <c r="A31" s="1"/>
      <c r="B31" s="23" t="n">
        <v>17</v>
      </c>
      <c r="C31" s="24" t="s">
        <v>60</v>
      </c>
      <c r="D31" s="29"/>
      <c r="E31" s="25" t="str">
        <f aca="false">IF(P31 = 0, IF(Q31=0, "",P31), P31)</f>
        <v/>
      </c>
      <c r="F31" s="26" t="str">
        <f aca="false">IF(P31 = 0, IF(Q31=0, "", Q31), Q31)</f>
        <v/>
      </c>
      <c r="G31" s="27" t="str">
        <f aca="false">IF(D31=0, "", $G$10+E31/24 +F31/(24*60))</f>
        <v/>
      </c>
      <c r="H31" s="25" t="str">
        <f aca="false">IF(S31=0, IF(T31=0, "", S31), S31)</f>
        <v/>
      </c>
      <c r="I31" s="26" t="str">
        <f aca="false">IF(S31 = 0, IF(T31 = 0, "", T31), T31)</f>
        <v/>
      </c>
      <c r="J31" s="27" t="str">
        <f aca="false">IF(D31=0, "", $G$10+H31/24 +I31/(24*60))</f>
        <v/>
      </c>
      <c r="K31" s="28"/>
      <c r="L31" s="28"/>
      <c r="M31" s="28"/>
      <c r="N31" s="1"/>
      <c r="O31" s="1" t="n">
        <f aca="false">ROUND(60*$D31/$S$9,0)</f>
        <v>0</v>
      </c>
      <c r="P31" s="1" t="n">
        <f aca="false">_xlfn.FLOOR.MATH(O31/60)</f>
        <v>0</v>
      </c>
      <c r="Q31" s="1" t="n">
        <f aca="false">O31-P31*60</f>
        <v>0</v>
      </c>
      <c r="R31" s="1" t="n">
        <f aca="false">IF(LEFT($B$9,3)="BRM", IF($D31 &gt;= $P$9, $T$9, ROUND(60*$D31/$R$9,0)), ROUND(60*$D31/$R$9,0))</f>
        <v>0</v>
      </c>
      <c r="S31" s="1" t="n">
        <f aca="false">_xlfn.FLOOR.MATH(R31/60)</f>
        <v>0</v>
      </c>
      <c r="T31" s="1" t="n">
        <f aca="false">R31-S31*60</f>
        <v>0</v>
      </c>
      <c r="U31" s="1"/>
      <c r="V31" s="1"/>
      <c r="W31" s="1"/>
      <c r="X31" s="1"/>
      <c r="Y31" s="1"/>
      <c r="Z31" s="1"/>
      <c r="AA31" s="1"/>
      <c r="AB31" s="1"/>
      <c r="AC31" s="1"/>
    </row>
    <row r="32" customFormat="false" ht="12.75" hidden="false" customHeight="true" outlineLevel="0" collapsed="false">
      <c r="A32" s="1"/>
      <c r="B32" s="23" t="n">
        <v>18</v>
      </c>
      <c r="C32" s="24" t="s">
        <v>61</v>
      </c>
      <c r="D32" s="29"/>
      <c r="E32" s="25" t="str">
        <f aca="false">IF(P32 = 0, IF(Q32=0, "",P32), P32)</f>
        <v/>
      </c>
      <c r="F32" s="26" t="str">
        <f aca="false">IF(P32 = 0, IF(Q32=0, "", Q32), Q32)</f>
        <v/>
      </c>
      <c r="G32" s="27" t="str">
        <f aca="false">IF(D32=0, "", $G$10+E32/24 +F32/(24*60))</f>
        <v/>
      </c>
      <c r="H32" s="25" t="str">
        <f aca="false">IF(S32=0, IF(T32=0, "", S32), S32)</f>
        <v/>
      </c>
      <c r="I32" s="26" t="str">
        <f aca="false">IF(S32 = 0, IF(T32 = 0, "", T32), T32)</f>
        <v/>
      </c>
      <c r="J32" s="27" t="str">
        <f aca="false">IF(D32=0, "", $G$10+H32/24 +I32/(24*60))</f>
        <v/>
      </c>
      <c r="K32" s="28"/>
      <c r="L32" s="28"/>
      <c r="M32" s="28"/>
      <c r="N32" s="1"/>
      <c r="O32" s="1" t="n">
        <f aca="false">ROUND(60*$D32/$S$9,0)</f>
        <v>0</v>
      </c>
      <c r="P32" s="1" t="n">
        <f aca="false">_xlfn.FLOOR.MATH(O32/60)</f>
        <v>0</v>
      </c>
      <c r="Q32" s="1" t="n">
        <f aca="false">O32-P32*60</f>
        <v>0</v>
      </c>
      <c r="R32" s="1" t="n">
        <f aca="false">IF(LEFT($B$9,3)="BRM", IF($D32 &gt;= $P$9, $T$9, ROUND(60*$D32/$R$9,0)), ROUND(60*$D32/$R$9,0))</f>
        <v>0</v>
      </c>
      <c r="S32" s="1" t="n">
        <f aca="false">_xlfn.FLOOR.MATH(R32/60)</f>
        <v>0</v>
      </c>
      <c r="T32" s="1" t="n">
        <f aca="false">R32-S32*60</f>
        <v>0</v>
      </c>
      <c r="U32" s="1"/>
      <c r="V32" s="1"/>
      <c r="W32" s="1"/>
      <c r="X32" s="1"/>
      <c r="Y32" s="1"/>
      <c r="Z32" s="1"/>
      <c r="AA32" s="1"/>
      <c r="AB32" s="1"/>
      <c r="AC32" s="1"/>
    </row>
    <row r="33" customFormat="false" ht="12.75" hidden="false" customHeight="true" outlineLevel="0" collapsed="false">
      <c r="A33" s="1"/>
      <c r="B33" s="23" t="n">
        <v>19</v>
      </c>
      <c r="C33" s="24" t="s">
        <v>62</v>
      </c>
      <c r="D33" s="29"/>
      <c r="E33" s="25" t="str">
        <f aca="false">IF(P33 = 0, IF(Q33=0, "",P33), P33)</f>
        <v/>
      </c>
      <c r="F33" s="26" t="str">
        <f aca="false">IF(P33 = 0, IF(Q33=0, "", Q33), Q33)</f>
        <v/>
      </c>
      <c r="G33" s="27" t="str">
        <f aca="false">IF(D33=0, "", $G$10+E33/24 +F33/(24*60))</f>
        <v/>
      </c>
      <c r="H33" s="25" t="str">
        <f aca="false">IF(S33=0, IF(T33=0, "", S33), S33)</f>
        <v/>
      </c>
      <c r="I33" s="26" t="str">
        <f aca="false">IF(S33 = 0, IF(T33 = 0, "", T33), T33)</f>
        <v/>
      </c>
      <c r="J33" s="27" t="str">
        <f aca="false">IF(D33=0, "", $G$10+H33/24 +I33/(24*60))</f>
        <v/>
      </c>
      <c r="K33" s="28"/>
      <c r="L33" s="28"/>
      <c r="M33" s="28"/>
      <c r="N33" s="1"/>
      <c r="O33" s="1" t="n">
        <f aca="false">ROUND(60*$D33/$S$9,0)</f>
        <v>0</v>
      </c>
      <c r="P33" s="1" t="n">
        <f aca="false">_xlfn.FLOOR.MATH(O33/60)</f>
        <v>0</v>
      </c>
      <c r="Q33" s="1" t="n">
        <f aca="false">O33-P33*60</f>
        <v>0</v>
      </c>
      <c r="R33" s="1" t="n">
        <f aca="false">IF(LEFT($B$9,3)="BRM", IF($D33 &gt;= $P$9, $T$9, ROUND(60*$D33/$R$9,0)), ROUND(60*$D33/$R$9,0))</f>
        <v>0</v>
      </c>
      <c r="S33" s="1" t="n">
        <f aca="false">_xlfn.FLOOR.MATH(R33/60)</f>
        <v>0</v>
      </c>
      <c r="T33" s="1" t="n">
        <f aca="false">R33-S33*60</f>
        <v>0</v>
      </c>
      <c r="U33" s="1"/>
      <c r="V33" s="1"/>
      <c r="W33" s="1"/>
      <c r="X33" s="1"/>
      <c r="Y33" s="1"/>
      <c r="Z33" s="1"/>
      <c r="AA33" s="1"/>
      <c r="AB33" s="1"/>
      <c r="AC33" s="1"/>
    </row>
    <row r="34" customFormat="false" ht="12.75" hidden="false" customHeight="true" outlineLevel="0" collapsed="false">
      <c r="A34" s="1"/>
      <c r="B34" s="23" t="n">
        <v>20</v>
      </c>
      <c r="C34" s="24" t="s">
        <v>63</v>
      </c>
      <c r="D34" s="29"/>
      <c r="E34" s="25" t="str">
        <f aca="false">IF(P34 = 0, IF(Q34=0, "",P34), P34)</f>
        <v/>
      </c>
      <c r="F34" s="26" t="str">
        <f aca="false">IF(P34 = 0, IF(Q34=0, "", Q34), Q34)</f>
        <v/>
      </c>
      <c r="G34" s="27" t="str">
        <f aca="false">IF(D34=0, "", $G$10+E34/24 +F34/(24*60))</f>
        <v/>
      </c>
      <c r="H34" s="25" t="str">
        <f aca="false">IF(S34=0, IF(T34=0, "", S34), S34)</f>
        <v/>
      </c>
      <c r="I34" s="26" t="str">
        <f aca="false">IF(S34 = 0, IF(T34 = 0, "", T34), T34)</f>
        <v/>
      </c>
      <c r="J34" s="27" t="str">
        <f aca="false">IF(D34=0, "", $G$10+H34/24 +I34/(24*60))</f>
        <v/>
      </c>
      <c r="K34" s="28"/>
      <c r="L34" s="28"/>
      <c r="M34" s="28"/>
      <c r="N34" s="1"/>
      <c r="O34" s="1" t="n">
        <f aca="false">ROUND(60*$D34/$S$9,0)</f>
        <v>0</v>
      </c>
      <c r="P34" s="1" t="n">
        <f aca="false">_xlfn.FLOOR.MATH(O34/60)</f>
        <v>0</v>
      </c>
      <c r="Q34" s="1" t="n">
        <f aca="false">O34-P34*60</f>
        <v>0</v>
      </c>
      <c r="R34" s="1" t="n">
        <f aca="false">IF(LEFT($B$9,3)="BRM", IF($D34 &gt;= $P$9, $T$9, ROUND(60*$D34/$R$9,0)), ROUND(60*$D34/$R$9,0))</f>
        <v>0</v>
      </c>
      <c r="S34" s="1" t="n">
        <f aca="false">_xlfn.FLOOR.MATH(R34/60)</f>
        <v>0</v>
      </c>
      <c r="T34" s="1" t="n">
        <f aca="false">R34-S34*60</f>
        <v>0</v>
      </c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2.75" hidden="false" customHeight="true" outlineLevel="0" collapsed="false">
      <c r="A35" s="1"/>
      <c r="B35" s="23" t="n">
        <v>21</v>
      </c>
      <c r="C35" s="24" t="s">
        <v>64</v>
      </c>
      <c r="D35" s="29"/>
      <c r="E35" s="23" t="str">
        <f aca="false">IF(P35 = 0, IF(Q35=0, "",P35), P35)</f>
        <v/>
      </c>
      <c r="F35" s="26" t="str">
        <f aca="false">IF(P35 = 0, IF(Q35=0, "", Q35), Q35)</f>
        <v/>
      </c>
      <c r="G35" s="27" t="str">
        <f aca="false">IF(D35=0, "", $G$10+E35/24 +F35/(24*60))</f>
        <v/>
      </c>
      <c r="H35" s="23" t="str">
        <f aca="false">IF(S35=0, IF(T35=0, "", S35), S35)</f>
        <v/>
      </c>
      <c r="I35" s="26" t="str">
        <f aca="false">IF(S35 = 0, IF(T35 = 0, "", T35), T35)</f>
        <v/>
      </c>
      <c r="J35" s="27" t="str">
        <f aca="false">IF(D35=0, "", $G$10+H35/24 +I35/(24*60))</f>
        <v/>
      </c>
      <c r="K35" s="28"/>
      <c r="L35" s="28"/>
      <c r="M35" s="28"/>
      <c r="N35" s="1"/>
      <c r="O35" s="1" t="n">
        <f aca="false">ROUND(60*$D35/$S$9,0)</f>
        <v>0</v>
      </c>
      <c r="P35" s="1" t="n">
        <f aca="false">_xlfn.FLOOR.MATH(O35/60)</f>
        <v>0</v>
      </c>
      <c r="Q35" s="1" t="n">
        <f aca="false">O35-P35*60</f>
        <v>0</v>
      </c>
      <c r="R35" s="1" t="n">
        <f aca="false">IF(LEFT($B$9,3)="BRM", IF($D35 &gt;= $P$9, $T$9, ROUND(60*$D35/$R$9,0)), ROUND(60*$D35/$R$9,0))</f>
        <v>0</v>
      </c>
      <c r="S35" s="1" t="n">
        <f aca="false">_xlfn.FLOOR.MATH(R35/60)</f>
        <v>0</v>
      </c>
      <c r="T35" s="1" t="n">
        <f aca="false">R35-S35*60</f>
        <v>0</v>
      </c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12.75" hidden="false" customHeight="true" outlineLevel="0" collapsed="false">
      <c r="A36" s="1"/>
      <c r="B36" s="23" t="n">
        <v>22</v>
      </c>
      <c r="C36" s="24" t="s">
        <v>65</v>
      </c>
      <c r="D36" s="29"/>
      <c r="E36" s="23" t="str">
        <f aca="false">IF(P36 = 0, IF(Q36=0, "",P36), P36)</f>
        <v/>
      </c>
      <c r="F36" s="26" t="str">
        <f aca="false">IF(P36 = 0, IF(Q36=0, "", Q36), Q36)</f>
        <v/>
      </c>
      <c r="G36" s="27" t="str">
        <f aca="false">IF(D36=0, "", $G$10+E36/24 +F36/(24*60))</f>
        <v/>
      </c>
      <c r="H36" s="23" t="str">
        <f aca="false">IF(S36=0, IF(T36=0, "", S36), S36)</f>
        <v/>
      </c>
      <c r="I36" s="26" t="str">
        <f aca="false">IF(S36 = 0, IF(T36 = 0, "", T36), T36)</f>
        <v/>
      </c>
      <c r="J36" s="27" t="str">
        <f aca="false">IF(D36=0, "", $G$10+H36/24 +I36/(24*60))</f>
        <v/>
      </c>
      <c r="K36" s="28"/>
      <c r="L36" s="28"/>
      <c r="M36" s="28"/>
      <c r="N36" s="1"/>
      <c r="O36" s="1" t="n">
        <f aca="false">ROUND(60*$D36/$S$9,0)</f>
        <v>0</v>
      </c>
      <c r="P36" s="1" t="n">
        <f aca="false">_xlfn.FLOOR.MATH(O36/60)</f>
        <v>0</v>
      </c>
      <c r="Q36" s="1" t="n">
        <f aca="false">O36-P36*60</f>
        <v>0</v>
      </c>
      <c r="R36" s="1" t="n">
        <f aca="false">IF(LEFT($B$9,3)="BRM", IF($D36 &gt;= $P$9, $T$9, ROUND(60*$D36/$R$9,0)), ROUND(60*$D36/$R$9,0))</f>
        <v>0</v>
      </c>
      <c r="S36" s="1" t="n">
        <f aca="false">_xlfn.FLOOR.MATH(R36/60)</f>
        <v>0</v>
      </c>
      <c r="T36" s="1" t="n">
        <f aca="false">R36-S36*60</f>
        <v>0</v>
      </c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2.75" hidden="false" customHeight="true" outlineLevel="0" collapsed="false">
      <c r="A37" s="1"/>
      <c r="B37" s="23" t="n">
        <v>23</v>
      </c>
      <c r="C37" s="24" t="s">
        <v>66</v>
      </c>
      <c r="D37" s="29"/>
      <c r="E37" s="23" t="str">
        <f aca="false">IF(P37 = 0, IF(Q37=0, "",P37), P37)</f>
        <v/>
      </c>
      <c r="F37" s="26" t="str">
        <f aca="false">IF(P37 = 0, IF(Q37=0, "", Q37), Q37)</f>
        <v/>
      </c>
      <c r="G37" s="27" t="str">
        <f aca="false">IF(D37=0, "", $G$10+E37/24 +F37/(24*60))</f>
        <v/>
      </c>
      <c r="H37" s="23" t="str">
        <f aca="false">IF(S37=0, IF(T37=0, "", S37), S37)</f>
        <v/>
      </c>
      <c r="I37" s="26" t="str">
        <f aca="false">IF(S37 = 0, IF(T37 = 0, "", T37), T37)</f>
        <v/>
      </c>
      <c r="J37" s="27" t="str">
        <f aca="false">IF(D37=0, "", $G$10+H37/24 +I37/(24*60))</f>
        <v/>
      </c>
      <c r="K37" s="28"/>
      <c r="L37" s="28"/>
      <c r="M37" s="28"/>
      <c r="N37" s="1"/>
      <c r="O37" s="1" t="n">
        <f aca="false">ROUND(60*$D37/$S$9,0)</f>
        <v>0</v>
      </c>
      <c r="P37" s="1" t="n">
        <f aca="false">_xlfn.FLOOR.MATH(O37/60)</f>
        <v>0</v>
      </c>
      <c r="Q37" s="1" t="n">
        <f aca="false">O37-P37*60</f>
        <v>0</v>
      </c>
      <c r="R37" s="1" t="n">
        <f aca="false">IF(LEFT($B$9,3)="BRM", IF($D37 &gt;= $P$9, $T$9, ROUND(60*$D37/$R$9,0)), ROUND(60*$D37/$R$9,0))</f>
        <v>0</v>
      </c>
      <c r="S37" s="1" t="n">
        <f aca="false">_xlfn.FLOOR.MATH(R37/60)</f>
        <v>0</v>
      </c>
      <c r="T37" s="1" t="n">
        <f aca="false">R37-S37*60</f>
        <v>0</v>
      </c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2.75" hidden="false" customHeight="true" outlineLevel="0" collapsed="false">
      <c r="A38" s="1"/>
      <c r="B38" s="23" t="n">
        <v>24</v>
      </c>
      <c r="C38" s="24" t="s">
        <v>67</v>
      </c>
      <c r="D38" s="29"/>
      <c r="E38" s="23" t="str">
        <f aca="false">IF(P38 = 0, IF(Q38=0, "",P38), P38)</f>
        <v/>
      </c>
      <c r="F38" s="26" t="str">
        <f aca="false">IF(P38 = 0, IF(Q38=0, "", Q38), Q38)</f>
        <v/>
      </c>
      <c r="G38" s="27" t="str">
        <f aca="false">IF(D38=0, "", $G$10+E38/24 +F38/(24*60))</f>
        <v/>
      </c>
      <c r="H38" s="23" t="str">
        <f aca="false">IF(S38=0, IF(T38=0, "", S38), S38)</f>
        <v/>
      </c>
      <c r="I38" s="26" t="str">
        <f aca="false">IF(S38 = 0, IF(T38 = 0, "", T38), T38)</f>
        <v/>
      </c>
      <c r="J38" s="27" t="str">
        <f aca="false">IF(D38=0, "", $G$10+H38/24 +I38/(24*60))</f>
        <v/>
      </c>
      <c r="K38" s="28"/>
      <c r="L38" s="28"/>
      <c r="M38" s="28"/>
      <c r="N38" s="1"/>
      <c r="O38" s="1" t="n">
        <f aca="false">ROUND(60*$D38/$S$9,0)</f>
        <v>0</v>
      </c>
      <c r="P38" s="1" t="n">
        <f aca="false">_xlfn.FLOOR.MATH(O38/60)</f>
        <v>0</v>
      </c>
      <c r="Q38" s="1" t="n">
        <f aca="false">O38-P38*60</f>
        <v>0</v>
      </c>
      <c r="R38" s="1" t="n">
        <f aca="false">IF(LEFT($B$9,3)="BRM", IF($D38 &gt;= $P$9, $T$9, ROUND(60*$D38/$R$9,0)), ROUND(60*$D38/$R$9,0))</f>
        <v>0</v>
      </c>
      <c r="S38" s="1" t="n">
        <f aca="false">_xlfn.FLOOR.MATH(R38/60)</f>
        <v>0</v>
      </c>
      <c r="T38" s="1" t="n">
        <f aca="false">R38-S38*60</f>
        <v>0</v>
      </c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2.75" hidden="false" customHeight="true" outlineLevel="0" collapsed="false">
      <c r="A39" s="1"/>
      <c r="B39" s="23" t="n">
        <v>25</v>
      </c>
      <c r="C39" s="24" t="s">
        <v>68</v>
      </c>
      <c r="D39" s="29"/>
      <c r="E39" s="23" t="str">
        <f aca="false">IF(P39 = 0, IF(Q39=0, "",P39), P39)</f>
        <v/>
      </c>
      <c r="F39" s="26" t="str">
        <f aca="false">IF(P39 = 0, IF(Q39=0, "", Q39), Q39)</f>
        <v/>
      </c>
      <c r="G39" s="27" t="str">
        <f aca="false">IF(D39=0, "", $G$10+E39/24 +F39/(24*60))</f>
        <v/>
      </c>
      <c r="H39" s="23" t="str">
        <f aca="false">IF(S39=0, IF(T39=0, "", S39), S39)</f>
        <v/>
      </c>
      <c r="I39" s="26" t="str">
        <f aca="false">IF(S39 = 0, IF(T39 = 0, "", T39), T39)</f>
        <v/>
      </c>
      <c r="J39" s="27" t="str">
        <f aca="false">IF(D39=0, "", $G$10+H39/24 +I39/(24*60))</f>
        <v/>
      </c>
      <c r="K39" s="28"/>
      <c r="L39" s="28"/>
      <c r="M39" s="28"/>
      <c r="N39" s="1"/>
      <c r="O39" s="1" t="n">
        <f aca="false">ROUND(60*$D39/$S$9,0)</f>
        <v>0</v>
      </c>
      <c r="P39" s="1" t="n">
        <f aca="false">_xlfn.FLOOR.MATH(O39/60)</f>
        <v>0</v>
      </c>
      <c r="Q39" s="1" t="n">
        <f aca="false">O39-P39*60</f>
        <v>0</v>
      </c>
      <c r="R39" s="1" t="n">
        <f aca="false">IF(LEFT($B$9,3)="BRM", IF($D39 &gt;= $P$9, $T$9, ROUND(60*$D39/$R$9,0)), ROUND(60*$D39/$R$9,0))</f>
        <v>0</v>
      </c>
      <c r="S39" s="1" t="n">
        <f aca="false">_xlfn.FLOOR.MATH(R39/60)</f>
        <v>0</v>
      </c>
      <c r="T39" s="1" t="n">
        <f aca="false">R39-S39*60</f>
        <v>0</v>
      </c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12.75" hidden="false" customHeight="true" outlineLevel="0" collapsed="false">
      <c r="A40" s="1"/>
      <c r="B40" s="23" t="n">
        <v>26</v>
      </c>
      <c r="C40" s="24" t="s">
        <v>69</v>
      </c>
      <c r="D40" s="29"/>
      <c r="E40" s="23" t="str">
        <f aca="false">IF(P40 = 0, IF(Q40=0, "",P40), P40)</f>
        <v/>
      </c>
      <c r="F40" s="26" t="str">
        <f aca="false">IF(P40 = 0, IF(Q40=0, "", Q40), Q40)</f>
        <v/>
      </c>
      <c r="G40" s="27" t="str">
        <f aca="false">IF(D40=0, "", $G$10+E40/24 +F40/(24*60))</f>
        <v/>
      </c>
      <c r="H40" s="23" t="str">
        <f aca="false">IF(S40=0, IF(T40=0, "", S40), S40)</f>
        <v/>
      </c>
      <c r="I40" s="26" t="str">
        <f aca="false">IF(S40 = 0, IF(T40 = 0, "", T40), T40)</f>
        <v/>
      </c>
      <c r="J40" s="27" t="str">
        <f aca="false">IF(D40=0, "", $G$10+H40/24 +I40/(24*60))</f>
        <v/>
      </c>
      <c r="K40" s="28"/>
      <c r="L40" s="28"/>
      <c r="M40" s="28"/>
      <c r="N40" s="1"/>
      <c r="O40" s="1" t="n">
        <f aca="false">ROUND(60*$D40/$S$9,0)</f>
        <v>0</v>
      </c>
      <c r="P40" s="1" t="n">
        <f aca="false">_xlfn.FLOOR.MATH(O40/60)</f>
        <v>0</v>
      </c>
      <c r="Q40" s="1" t="n">
        <f aca="false">O40-P40*60</f>
        <v>0</v>
      </c>
      <c r="R40" s="1" t="n">
        <f aca="false">IF(LEFT($B$9,3)="BRM", IF($D40 &gt;= $P$9, $T$9, ROUND(60*$D40/$R$9,0)), ROUND(60*$D40/$R$9,0))</f>
        <v>0</v>
      </c>
      <c r="S40" s="1" t="n">
        <f aca="false">_xlfn.FLOOR.MATH(R40/60)</f>
        <v>0</v>
      </c>
      <c r="T40" s="1" t="n">
        <f aca="false">R40-S40*60</f>
        <v>0</v>
      </c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2.75" hidden="false" customHeight="true" outlineLevel="0" collapsed="false">
      <c r="A41" s="1"/>
      <c r="B41" s="23" t="n">
        <v>27</v>
      </c>
      <c r="C41" s="24" t="s">
        <v>70</v>
      </c>
      <c r="D41" s="29"/>
      <c r="E41" s="23" t="str">
        <f aca="false">IF(P41 = 0, IF(Q41=0, "",P41), P41)</f>
        <v/>
      </c>
      <c r="F41" s="26" t="str">
        <f aca="false">IF(P41 = 0, IF(Q41=0, "", Q41), Q41)</f>
        <v/>
      </c>
      <c r="G41" s="27" t="str">
        <f aca="false">IF(D41=0, "", $G$10+E41/24 +F41/(24*60))</f>
        <v/>
      </c>
      <c r="H41" s="23" t="str">
        <f aca="false">IF(S41=0, IF(T41=0, "", S41), S41)</f>
        <v/>
      </c>
      <c r="I41" s="26" t="str">
        <f aca="false">IF(S41 = 0, IF(T41 = 0, "", T41), T41)</f>
        <v/>
      </c>
      <c r="J41" s="27" t="str">
        <f aca="false">IF(D41=0, "", $G$10+H41/24 +I41/(24*60))</f>
        <v/>
      </c>
      <c r="K41" s="28"/>
      <c r="L41" s="28"/>
      <c r="M41" s="28"/>
      <c r="N41" s="1"/>
      <c r="O41" s="1" t="n">
        <f aca="false">ROUND(60*$D41/$S$9,0)</f>
        <v>0</v>
      </c>
      <c r="P41" s="1" t="n">
        <f aca="false">_xlfn.FLOOR.MATH(O41/60)</f>
        <v>0</v>
      </c>
      <c r="Q41" s="1" t="n">
        <f aca="false">O41-P41*60</f>
        <v>0</v>
      </c>
      <c r="R41" s="1" t="n">
        <f aca="false">IF(LEFT($B$9,3)="BRM", IF($D41 &gt; $P$9, $T$9, ROUND(60*$D41/$R$9,0)), ROUND(60*$D41/$R$9,0))</f>
        <v>0</v>
      </c>
      <c r="S41" s="1" t="n">
        <f aca="false">_xlfn.FLOOR.MATH(R41/60)</f>
        <v>0</v>
      </c>
      <c r="T41" s="1" t="n">
        <f aca="false">R41-S41*60</f>
        <v>0</v>
      </c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2.75" hidden="false" customHeight="true" outlineLevel="0" collapsed="false">
      <c r="A42" s="1"/>
      <c r="B42" s="23" t="n">
        <v>28</v>
      </c>
      <c r="C42" s="24" t="s">
        <v>71</v>
      </c>
      <c r="D42" s="29"/>
      <c r="E42" s="23" t="str">
        <f aca="false">IF(P42 = 0, IF(Q42=0, "",P42), P42)</f>
        <v/>
      </c>
      <c r="F42" s="26" t="str">
        <f aca="false">IF(P42 = 0, IF(Q42=0, "", Q42), Q42)</f>
        <v/>
      </c>
      <c r="G42" s="27" t="str">
        <f aca="false">IF(D42=0, "", $G$10+E42/24 +F42/(24*60))</f>
        <v/>
      </c>
      <c r="H42" s="23" t="str">
        <f aca="false">IF(S42=0, IF(T42=0, "", S42), S42)</f>
        <v/>
      </c>
      <c r="I42" s="26" t="str">
        <f aca="false">IF(S42 = 0, IF(T42 = 0, "", T42), T42)</f>
        <v/>
      </c>
      <c r="J42" s="27" t="str">
        <f aca="false">IF(D42=0, "", $G$10+H42/24 +I42/(24*60))</f>
        <v/>
      </c>
      <c r="K42" s="28"/>
      <c r="L42" s="28"/>
      <c r="M42" s="28"/>
      <c r="N42" s="1"/>
      <c r="O42" s="1" t="n">
        <f aca="false">ROUND(60*$D42/$S$9,0)</f>
        <v>0</v>
      </c>
      <c r="P42" s="1" t="n">
        <f aca="false">_xlfn.FLOOR.MATH(O42/60)</f>
        <v>0</v>
      </c>
      <c r="Q42" s="1" t="n">
        <f aca="false">O42-P42*60</f>
        <v>0</v>
      </c>
      <c r="R42" s="1" t="n">
        <f aca="false">IF(LEFT($B$9,3)="BRM", IF($D42 &gt; $P$9, $T$9, ROUND(60*$D42/$R$9,0)), ROUND(60*$D42/$R$9,0))</f>
        <v>0</v>
      </c>
      <c r="S42" s="1" t="n">
        <f aca="false">_xlfn.FLOOR.MATH(R42/60)</f>
        <v>0</v>
      </c>
      <c r="T42" s="1" t="n">
        <f aca="false">R42-S42*60</f>
        <v>0</v>
      </c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2.75" hidden="false" customHeight="true" outlineLevel="0" collapsed="false">
      <c r="A43" s="1"/>
      <c r="B43" s="23" t="n">
        <v>29</v>
      </c>
      <c r="C43" s="24" t="s">
        <v>72</v>
      </c>
      <c r="D43" s="29"/>
      <c r="E43" s="23" t="str">
        <f aca="false">IF(P43 = 0, IF(Q43=0, "",P43), P43)</f>
        <v/>
      </c>
      <c r="F43" s="26" t="str">
        <f aca="false">IF(P43 = 0, IF(Q43=0, "", Q43), Q43)</f>
        <v/>
      </c>
      <c r="G43" s="27" t="str">
        <f aca="false">IF(D43=0, "", $G$10+E43/24 +F43/(24*60))</f>
        <v/>
      </c>
      <c r="H43" s="23" t="str">
        <f aca="false">IF(S43=0, IF(T43=0, "", S43), S43)</f>
        <v/>
      </c>
      <c r="I43" s="26" t="str">
        <f aca="false">IF(S43 = 0, IF(T43 = 0, "", T43), T43)</f>
        <v/>
      </c>
      <c r="J43" s="27" t="str">
        <f aca="false">IF(D43=0, "", $G$10+H43/24 +I43/(24*60))</f>
        <v/>
      </c>
      <c r="K43" s="28"/>
      <c r="L43" s="28"/>
      <c r="M43" s="28"/>
      <c r="N43" s="1"/>
      <c r="O43" s="1" t="n">
        <f aca="false">ROUND(60*$D43/$S$9,0)</f>
        <v>0</v>
      </c>
      <c r="P43" s="1" t="n">
        <f aca="false">_xlfn.FLOOR.MATH(O43/60)</f>
        <v>0</v>
      </c>
      <c r="Q43" s="1" t="n">
        <f aca="false">O43-P43*60</f>
        <v>0</v>
      </c>
      <c r="R43" s="1" t="n">
        <f aca="false">IF(LEFT($B$9,3)="BRM", IF($D43 &gt; $P$9, $T$9, ROUND(60*$D43/$R$9,0)), ROUND(60*$D43/$R$9,0))</f>
        <v>0</v>
      </c>
      <c r="S43" s="1" t="n">
        <f aca="false">_xlfn.FLOOR.MATH(R43/60)</f>
        <v>0</v>
      </c>
      <c r="T43" s="1" t="n">
        <f aca="false">R43-S43*60</f>
        <v>0</v>
      </c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12.75" hidden="false" customHeight="true" outlineLevel="0" collapsed="false">
      <c r="A44" s="1"/>
      <c r="B44" s="23" t="n">
        <v>30</v>
      </c>
      <c r="C44" s="24" t="s">
        <v>73</v>
      </c>
      <c r="D44" s="29"/>
      <c r="E44" s="23" t="str">
        <f aca="false">IF(P44 = 0, IF(Q44=0, "",P44), P44)</f>
        <v/>
      </c>
      <c r="F44" s="26" t="str">
        <f aca="false">IF(P44 = 0, IF(Q44=0, "", Q44), Q44)</f>
        <v/>
      </c>
      <c r="G44" s="27" t="str">
        <f aca="false">IF(D44=0, "", $G$10+E44/24 +F44/(24*60))</f>
        <v/>
      </c>
      <c r="H44" s="23" t="str">
        <f aca="false">IF(S44=0, IF(T44=0, "", S44), S44)</f>
        <v/>
      </c>
      <c r="I44" s="26" t="str">
        <f aca="false">IF(S44 = 0, IF(T44 = 0, "", T44), T44)</f>
        <v/>
      </c>
      <c r="J44" s="27" t="str">
        <f aca="false">IF(D44=0, "", $G$10+H44/24 +I44/(24*60))</f>
        <v/>
      </c>
      <c r="K44" s="28"/>
      <c r="L44" s="28"/>
      <c r="M44" s="28"/>
      <c r="N44" s="1"/>
      <c r="O44" s="1" t="n">
        <f aca="false">ROUND(60*$D44/$S$9,0)</f>
        <v>0</v>
      </c>
      <c r="P44" s="1" t="n">
        <f aca="false">_xlfn.FLOOR.MATH(O44/60)</f>
        <v>0</v>
      </c>
      <c r="Q44" s="1" t="n">
        <f aca="false">O44-P44*60</f>
        <v>0</v>
      </c>
      <c r="R44" s="1" t="n">
        <f aca="false">IF(LEFT($B$9,3)="BRM", IF($D44 &gt; $P$9, $T$9, ROUND(60*$D44/$R$9,0)), ROUND(60*$D44/$R$9,0))</f>
        <v>0</v>
      </c>
      <c r="S44" s="1" t="n">
        <f aca="false">_xlfn.FLOOR.MATH(R44/60)</f>
        <v>0</v>
      </c>
      <c r="T44" s="1" t="n">
        <f aca="false">R44-S44*60</f>
        <v>0</v>
      </c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2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2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customFormat="false" ht="12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customFormat="false" ht="12.7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customFormat="false" ht="12.7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customFormat="false" ht="12.7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customFormat="false" ht="12.7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customFormat="false" ht="12.7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customFormat="false" ht="12.7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customFormat="false" ht="12.7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customFormat="false" ht="12.7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customFormat="false" ht="12.7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customFormat="false" ht="12.7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customFormat="false" ht="12.7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customFormat="false" ht="12.7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customFormat="false" ht="12.7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customFormat="false" ht="12.7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customFormat="false" ht="12.7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customFormat="false" ht="12.7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customFormat="false" ht="12.7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customFormat="false" ht="12.7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customFormat="false" ht="12.7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customFormat="false" ht="12.7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customFormat="false" ht="12.7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customFormat="false" ht="12.7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customFormat="false" ht="12.7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customFormat="false" ht="12.7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customFormat="false" ht="12.7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customFormat="false" ht="12.7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customFormat="false" ht="12.7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customFormat="false" ht="12.7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customFormat="false" ht="12.7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customFormat="false" ht="12.7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customFormat="false" ht="12.7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customFormat="false" ht="12.7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customFormat="false" ht="12.7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customFormat="false" ht="12.7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customFormat="false" ht="12.7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customFormat="false" ht="12.7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customFormat="false" ht="12.7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customFormat="false" ht="12.7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customFormat="false" ht="12.7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customFormat="false" ht="12.7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customFormat="false" ht="12.7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customFormat="false" ht="12.7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customFormat="false" ht="12.7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customFormat="false" ht="12.7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customFormat="false" ht="12.7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customFormat="false" ht="12.7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customFormat="false" ht="12.7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customFormat="false" ht="12.7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customFormat="false" ht="12.7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customFormat="false" ht="12.7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customFormat="false" ht="12.7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customFormat="false" ht="12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customFormat="false" ht="12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customFormat="false" ht="12.7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customFormat="false" ht="12.7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customFormat="false" ht="12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customFormat="false" ht="12.7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customFormat="false" ht="12.7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customFormat="false" ht="12.7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customFormat="false" ht="12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customFormat="false" ht="12.7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customFormat="false" ht="12.7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customFormat="false" ht="12.7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customFormat="false" ht="12.7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customFormat="false" ht="12.7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customFormat="false" ht="12.7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customFormat="false" ht="12.7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customFormat="false" ht="12.7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customFormat="false" ht="12.7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customFormat="false" ht="12.7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customFormat="false" ht="12.7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customFormat="false" ht="12.7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customFormat="false" ht="12.7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customFormat="false" ht="12.7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customFormat="false" ht="12.7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customFormat="false" ht="12.7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customFormat="false" ht="12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customFormat="false" ht="12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customFormat="false" ht="12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customFormat="false" ht="12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customFormat="false" ht="12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customFormat="false" ht="12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customFormat="false" ht="12.7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customFormat="false" ht="12.7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customFormat="false" ht="12.7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customFormat="false" ht="12.7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customFormat="false" ht="12.7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customFormat="false" ht="12.7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customFormat="false" ht="12.7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customFormat="false" ht="12.7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customFormat="false" ht="12.7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customFormat="false" ht="12.7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customFormat="false" ht="12.7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customFormat="false" ht="12.7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customFormat="false" ht="12.7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customFormat="false" ht="12.7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customFormat="false" ht="12.7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customFormat="false" ht="12.7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customFormat="false" ht="12.7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customFormat="false" ht="12.7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customFormat="false" ht="12.7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customFormat="false" ht="12.7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customFormat="false" ht="12.7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customFormat="false" ht="12.7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customFormat="false" ht="12.7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customFormat="false" ht="12.7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customFormat="false" ht="12.7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customFormat="false" ht="12.7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customFormat="false" ht="12.7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customFormat="false" ht="12.7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customFormat="false" ht="12.7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customFormat="false" ht="12.7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customFormat="false" ht="12.7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customFormat="false" ht="12.7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customFormat="false" ht="12.7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customFormat="false" ht="12.7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customFormat="false" ht="12.7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customFormat="false" ht="12.7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customFormat="false" ht="12.7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customFormat="false" ht="12.7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customFormat="false" ht="12.7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customFormat="false" ht="12.7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customFormat="false" ht="12.7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customFormat="false" ht="12.7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customFormat="false" ht="12.7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customFormat="false" ht="12.7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customFormat="false" ht="12.7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customFormat="false" ht="12.7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customFormat="false" ht="12.7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customFormat="false" ht="12.7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customFormat="false" ht="12.7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customFormat="false" ht="12.7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customFormat="false" ht="12.7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customFormat="false" ht="12.7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customFormat="false" ht="12.7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customFormat="false" ht="12.7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customFormat="false" ht="12.7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customFormat="false" ht="12.7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customFormat="false" ht="12.7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customFormat="false" ht="12.7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customFormat="false" ht="12.7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customFormat="false" ht="12.7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customFormat="false" ht="12.7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customFormat="false" ht="12.7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customFormat="false" ht="12.7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customFormat="false" ht="12.7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customFormat="false" ht="12.7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customFormat="false" ht="12.7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customFormat="false" ht="12.7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customFormat="false" ht="12.7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customFormat="false" ht="12.7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customFormat="false" ht="12.7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customFormat="false" ht="12.7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customFormat="false" ht="12.7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customFormat="false" ht="12.7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customFormat="false" ht="12.7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customFormat="false" ht="12.7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customFormat="false" ht="12.7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customFormat="false" ht="12.7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customFormat="false" ht="12.7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customFormat="false" ht="12.7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customFormat="false" ht="12.7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customFormat="false" ht="12.7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customFormat="false" ht="12.7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customFormat="false" ht="12.7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customFormat="false" ht="12.7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customFormat="false" ht="12.7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customFormat="false" ht="12.7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customFormat="false" ht="12.7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customFormat="false" ht="12.7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customFormat="false" ht="12.7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customFormat="false" ht="12.7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customFormat="false" ht="12.7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customFormat="false" ht="12.7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customFormat="false" ht="12.7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customFormat="false" ht="12.7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customFormat="false" ht="12.7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customFormat="false" ht="12.7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customFormat="false" ht="12.7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customFormat="false" ht="12.7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customFormat="false" ht="12.7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customFormat="false" ht="12.7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customFormat="false" ht="12.7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customFormat="false" ht="12.7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customFormat="false" ht="12.7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customFormat="false" ht="12.7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customFormat="false" ht="12.7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customFormat="false" ht="12.7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customFormat="false" ht="12.7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customFormat="false" ht="12.7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customFormat="false" ht="12.7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customFormat="false" ht="12.7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customFormat="false" ht="12.7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customFormat="false" ht="12.7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customFormat="false" ht="12.7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customFormat="false" ht="12.7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customFormat="false" ht="12.7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customFormat="false" ht="12.7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customFormat="false" ht="12.7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customFormat="false" ht="12.7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customFormat="false" ht="12.7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customFormat="false" ht="12.7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customFormat="false" ht="12.7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customFormat="false" ht="12.7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customFormat="false" ht="12.7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customFormat="false" ht="12.7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customFormat="false" ht="12.7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customFormat="false" ht="12.7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customFormat="false" ht="12.7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customFormat="false" ht="12.7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customFormat="false" ht="12.7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customFormat="false" ht="12.7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customFormat="false" ht="12.7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customFormat="false" ht="12.7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customFormat="false" ht="12.7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customFormat="false" ht="12.7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customFormat="false" ht="12.7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customFormat="false" ht="12.7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customFormat="false" ht="12.7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customFormat="false" ht="12.7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customFormat="false" ht="12.7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customFormat="false" ht="12.7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customFormat="false" ht="12.7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customFormat="false" ht="12.7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customFormat="false" ht="12.7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customFormat="false" ht="12.7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customFormat="false" ht="12.7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customFormat="false" ht="12.7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customFormat="false" ht="12.7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customFormat="false" ht="12.7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customFormat="false" ht="12.7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customFormat="false" ht="12.7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customFormat="false" ht="12.7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customFormat="false" ht="12.7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customFormat="false" ht="12.7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customFormat="false" ht="12.7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customFormat="false" ht="12.7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customFormat="false" ht="12.7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customFormat="false" ht="12.7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customFormat="false" ht="12.7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customFormat="false" ht="12.7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customFormat="false" ht="12.7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customFormat="false" ht="12.7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customFormat="false" ht="12.7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customFormat="false" ht="12.7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customFormat="false" ht="12.7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customFormat="false" ht="12.7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customFormat="false" ht="12.7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customFormat="false" ht="12.7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customFormat="false" ht="12.7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customFormat="false" ht="12.7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customFormat="false" ht="12.7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customFormat="false" ht="12.7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customFormat="false" ht="12.7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customFormat="false" ht="12.7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customFormat="false" ht="12.7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customFormat="false" ht="12.7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customFormat="false" ht="12.7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customFormat="false" ht="12.7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customFormat="false" ht="12.7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customFormat="false" ht="12.7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customFormat="false" ht="12.7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customFormat="false" ht="12.7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customFormat="false" ht="12.7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customFormat="false" ht="12.7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customFormat="false" ht="12.7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customFormat="false" ht="12.7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customFormat="false" ht="12.7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customFormat="false" ht="12.7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customFormat="false" ht="12.7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customFormat="false" ht="12.7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customFormat="false" ht="12.7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customFormat="false" ht="12.7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customFormat="false" ht="12.7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customFormat="false" ht="12.7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customFormat="false" ht="12.7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customFormat="false" ht="12.7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customFormat="false" ht="12.7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customFormat="false" ht="12.7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customFormat="false" ht="12.7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customFormat="false" ht="12.7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customFormat="false" ht="12.7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customFormat="false" ht="12.7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customFormat="false" ht="12.7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customFormat="false" ht="12.7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customFormat="false" ht="12.7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customFormat="false" ht="12.7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customFormat="false" ht="12.7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customFormat="false" ht="12.7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customFormat="false" ht="12.7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customFormat="false" ht="12.7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customFormat="false" ht="12.7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customFormat="false" ht="12.7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customFormat="false" ht="12.7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customFormat="false" ht="12.7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customFormat="false" ht="12.7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customFormat="false" ht="12.7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customFormat="false" ht="12.7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customFormat="false" ht="12.7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customFormat="false" ht="12.7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customFormat="false" ht="12.7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customFormat="false" ht="12.7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customFormat="false" ht="12.7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customFormat="false" ht="12.7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customFormat="false" ht="12.7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customFormat="false" ht="12.7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customFormat="false" ht="12.7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customFormat="false" ht="12.7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customFormat="false" ht="12.7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customFormat="false" ht="12.7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customFormat="false" ht="12.7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customFormat="false" ht="12.7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customFormat="false" ht="12.7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customFormat="false" ht="12.7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customFormat="false" ht="12.7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customFormat="false" ht="12.7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customFormat="false" ht="12.7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customFormat="false" ht="12.7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customFormat="false" ht="12.7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customFormat="false" ht="12.7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customFormat="false" ht="12.7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customFormat="false" ht="12.7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customFormat="false" ht="12.7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customFormat="false" ht="12.7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customFormat="false" ht="12.7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customFormat="false" ht="12.7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customFormat="false" ht="12.7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customFormat="false" ht="12.7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customFormat="false" ht="12.7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customFormat="false" ht="12.7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customFormat="false" ht="12.7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customFormat="false" ht="12.7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customFormat="false" ht="12.7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customFormat="false" ht="12.7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customFormat="false" ht="12.7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customFormat="false" ht="12.7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customFormat="false" ht="12.7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customFormat="false" ht="12.7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customFormat="false" ht="12.7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customFormat="false" ht="12.7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customFormat="false" ht="12.7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customFormat="false" ht="12.7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customFormat="false" ht="12.7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customFormat="false" ht="12.7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customFormat="false" ht="12.7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customFormat="false" ht="12.7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customFormat="false" ht="12.7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customFormat="false" ht="12.7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customFormat="false" ht="12.7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customFormat="false" ht="12.7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customFormat="false" ht="12.7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customFormat="false" ht="12.7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customFormat="false" ht="12.7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customFormat="false" ht="12.7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customFormat="false" ht="12.7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customFormat="false" ht="12.7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customFormat="false" ht="12.7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customFormat="false" ht="12.7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customFormat="false" ht="12.7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customFormat="false" ht="12.7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customFormat="false" ht="12.7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customFormat="false" ht="12.7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customFormat="false" ht="12.7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customFormat="false" ht="12.7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customFormat="false" ht="12.7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customFormat="false" ht="12.7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customFormat="false" ht="12.7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customFormat="false" ht="12.7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customFormat="false" ht="12.7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customFormat="false" ht="12.7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customFormat="false" ht="12.7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customFormat="false" ht="12.7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customFormat="false" ht="12.7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customFormat="false" ht="12.7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customFormat="false" ht="12.7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customFormat="false" ht="12.7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customFormat="false" ht="12.7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customFormat="false" ht="12.7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customFormat="false" ht="12.7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customFormat="false" ht="12.7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customFormat="false" ht="12.7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customFormat="false" ht="12.7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customFormat="false" ht="12.7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customFormat="false" ht="12.7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customFormat="false" ht="12.7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customFormat="false" ht="12.7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customFormat="false" ht="12.7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customFormat="false" ht="12.7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customFormat="false" ht="12.7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customFormat="false" ht="12.7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customFormat="false" ht="12.7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customFormat="false" ht="12.7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customFormat="false" ht="12.7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customFormat="false" ht="12.7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customFormat="false" ht="12.7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customFormat="false" ht="12.7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customFormat="false" ht="12.7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customFormat="false" ht="12.7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customFormat="false" ht="12.7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customFormat="false" ht="12.7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customFormat="false" ht="12.7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customFormat="false" ht="12.7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customFormat="false" ht="12.7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customFormat="false" ht="12.7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customFormat="false" ht="12.7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customFormat="false" ht="12.7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customFormat="false" ht="12.7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customFormat="false" ht="12.7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customFormat="false" ht="12.7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customFormat="false" ht="12.7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customFormat="false" ht="12.7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customFormat="false" ht="12.7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customFormat="false" ht="12.7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customFormat="false" ht="12.7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customFormat="false" ht="12.7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customFormat="false" ht="12.7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customFormat="false" ht="12.7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customFormat="false" ht="12.7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customFormat="false" ht="12.7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customFormat="false" ht="12.7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customFormat="false" ht="12.7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customFormat="false" ht="12.7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customFormat="false" ht="12.7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customFormat="false" ht="12.7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customFormat="false" ht="12.7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customFormat="false" ht="12.7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customFormat="false" ht="12.7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customFormat="false" ht="12.7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customFormat="false" ht="12.7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customFormat="false" ht="12.7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customFormat="false" ht="12.7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customFormat="false" ht="12.7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customFormat="false" ht="12.7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customFormat="false" ht="12.7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customFormat="false" ht="12.7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customFormat="false" ht="12.7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customFormat="false" ht="12.7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customFormat="false" ht="12.7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customFormat="false" ht="12.7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customFormat="false" ht="12.7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customFormat="false" ht="12.7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customFormat="false" ht="12.7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customFormat="false" ht="12.7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customFormat="false" ht="12.7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customFormat="false" ht="12.7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customFormat="false" ht="12.7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customFormat="false" ht="12.7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customFormat="false" ht="12.7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customFormat="false" ht="12.7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customFormat="false" ht="12.7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customFormat="false" ht="12.7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customFormat="false" ht="12.7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customFormat="false" ht="12.7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customFormat="false" ht="12.7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customFormat="false" ht="12.7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customFormat="false" ht="12.7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customFormat="false" ht="12.7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customFormat="false" ht="12.7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customFormat="false" ht="12.7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customFormat="false" ht="12.7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customFormat="false" ht="12.7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customFormat="false" ht="12.7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customFormat="false" ht="12.7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customFormat="false" ht="12.7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customFormat="false" ht="12.7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customFormat="false" ht="12.7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customFormat="false" ht="12.7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customFormat="false" ht="12.7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customFormat="false" ht="12.7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customFormat="false" ht="12.7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customFormat="false" ht="12.7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customFormat="false" ht="12.7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customFormat="false" ht="12.7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customFormat="false" ht="12.7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customFormat="false" ht="12.7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customFormat="false" ht="12.7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customFormat="false" ht="12.7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customFormat="false" ht="12.7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customFormat="false" ht="12.7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customFormat="false" ht="12.7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customFormat="false" ht="12.7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customFormat="false" ht="12.7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customFormat="false" ht="12.7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customFormat="false" ht="12.7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customFormat="false" ht="12.7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customFormat="false" ht="12.7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customFormat="false" ht="12.7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customFormat="false" ht="12.7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customFormat="false" ht="12.7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customFormat="false" ht="12.7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customFormat="false" ht="12.7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customFormat="false" ht="12.7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customFormat="false" ht="12.7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customFormat="false" ht="12.7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customFormat="false" ht="12.7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customFormat="false" ht="12.7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customFormat="false" ht="12.7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customFormat="false" ht="12.7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customFormat="false" ht="12.7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customFormat="false" ht="12.7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customFormat="false" ht="12.7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customFormat="false" ht="12.7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customFormat="false" ht="12.7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customFormat="false" ht="12.7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customFormat="false" ht="12.7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customFormat="false" ht="12.7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customFormat="false" ht="12.7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customFormat="false" ht="12.7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customFormat="false" ht="12.7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customFormat="false" ht="12.7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customFormat="false" ht="12.7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customFormat="false" ht="12.7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customFormat="false" ht="12.7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customFormat="false" ht="12.7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customFormat="false" ht="12.7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customFormat="false" ht="12.7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customFormat="false" ht="12.7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customFormat="false" ht="12.7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customFormat="false" ht="12.7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customFormat="false" ht="12.7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customFormat="false" ht="12.7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customFormat="false" ht="12.7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customFormat="false" ht="12.7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customFormat="false" ht="12.7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customFormat="false" ht="12.7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customFormat="false" ht="12.7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customFormat="false" ht="12.7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customFormat="false" ht="12.7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customFormat="false" ht="12.7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customFormat="false" ht="12.7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customFormat="false" ht="12.7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customFormat="false" ht="12.7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customFormat="false" ht="12.7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customFormat="false" ht="12.7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customFormat="false" ht="12.7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customFormat="false" ht="12.7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customFormat="false" ht="12.7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customFormat="false" ht="12.7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customFormat="false" ht="12.7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customFormat="false" ht="12.7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customFormat="false" ht="12.7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customFormat="false" ht="12.7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customFormat="false" ht="12.7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customFormat="false" ht="12.7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customFormat="false" ht="12.7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customFormat="false" ht="12.7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customFormat="false" ht="12.7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customFormat="false" ht="12.7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customFormat="false" ht="12.7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customFormat="false" ht="12.7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customFormat="false" ht="12.7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customFormat="false" ht="12.7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customFormat="false" ht="12.7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customFormat="false" ht="12.7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customFormat="false" ht="12.7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customFormat="false" ht="12.7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customFormat="false" ht="12.7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customFormat="false" ht="12.7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customFormat="false" ht="12.7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customFormat="false" ht="12.7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customFormat="false" ht="12.7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customFormat="false" ht="12.7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customFormat="false" ht="12.7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customFormat="false" ht="12.7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customFormat="false" ht="12.7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customFormat="false" ht="12.7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customFormat="false" ht="12.7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customFormat="false" ht="12.7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customFormat="false" ht="12.7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customFormat="false" ht="12.7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customFormat="false" ht="12.7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customFormat="false" ht="12.7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customFormat="false" ht="12.7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customFormat="false" ht="12.7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customFormat="false" ht="12.7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customFormat="false" ht="12.7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customFormat="false" ht="12.7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customFormat="false" ht="12.7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customFormat="false" ht="12.7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customFormat="false" ht="12.7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customFormat="false" ht="12.7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customFormat="false" ht="12.7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customFormat="false" ht="12.7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customFormat="false" ht="12.7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customFormat="false" ht="12.7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customFormat="false" ht="12.7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customFormat="false" ht="12.7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customFormat="false" ht="12.7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customFormat="false" ht="12.7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customFormat="false" ht="12.7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customFormat="false" ht="12.7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customFormat="false" ht="12.7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customFormat="false" ht="12.7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customFormat="false" ht="12.7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customFormat="false" ht="12.7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customFormat="false" ht="12.7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customFormat="false" ht="12.7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customFormat="false" ht="12.7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customFormat="false" ht="12.7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customFormat="false" ht="12.7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customFormat="false" ht="12.7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customFormat="false" ht="12.7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customFormat="false" ht="12.7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customFormat="false" ht="12.7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customFormat="false" ht="12.7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customFormat="false" ht="12.7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customFormat="false" ht="12.7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customFormat="false" ht="12.7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customFormat="false" ht="12.7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customFormat="false" ht="12.7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customFormat="false" ht="12.7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customFormat="false" ht="12.7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customFormat="false" ht="12.7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customFormat="false" ht="12.7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customFormat="false" ht="12.7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customFormat="false" ht="12.7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customFormat="false" ht="12.7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customFormat="false" ht="12.7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customFormat="false" ht="12.7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customFormat="false" ht="12.7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customFormat="false" ht="12.7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customFormat="false" ht="12.7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customFormat="false" ht="12.7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customFormat="false" ht="12.7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customFormat="false" ht="12.7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customFormat="false" ht="12.7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customFormat="false" ht="12.7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customFormat="false" ht="12.7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customFormat="false" ht="12.7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customFormat="false" ht="12.7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customFormat="false" ht="12.7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customFormat="false" ht="12.7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customFormat="false" ht="12.7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customFormat="false" ht="12.7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customFormat="false" ht="12.7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customFormat="false" ht="12.7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customFormat="false" ht="12.7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customFormat="false" ht="12.7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customFormat="false" ht="12.7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customFormat="false" ht="12.7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customFormat="false" ht="12.7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customFormat="false" ht="12.7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customFormat="false" ht="12.7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customFormat="false" ht="12.7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customFormat="false" ht="12.7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customFormat="false" ht="12.7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customFormat="false" ht="12.7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customFormat="false" ht="12.7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customFormat="false" ht="12.7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customFormat="false" ht="12.7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customFormat="false" ht="12.7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customFormat="false" ht="12.7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customFormat="false" ht="12.7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customFormat="false" ht="12.7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customFormat="false" ht="12.7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customFormat="false" ht="12.7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customFormat="false" ht="12.7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customFormat="false" ht="12.7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customFormat="false" ht="12.7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customFormat="false" ht="12.7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customFormat="false" ht="12.7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customFormat="false" ht="12.7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customFormat="false" ht="12.7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customFormat="false" ht="12.7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customFormat="false" ht="12.7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customFormat="false" ht="12.7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customFormat="false" ht="12.7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customFormat="false" ht="12.7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customFormat="false" ht="12.7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customFormat="false" ht="12.7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customFormat="false" ht="12.7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customFormat="false" ht="12.7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customFormat="false" ht="12.7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customFormat="false" ht="12.7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customFormat="false" ht="12.7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customFormat="false" ht="12.7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customFormat="false" ht="12.7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customFormat="false" ht="12.7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customFormat="false" ht="12.7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customFormat="false" ht="12.7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customFormat="false" ht="12.7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customFormat="false" ht="12.7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customFormat="false" ht="12.7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customFormat="false" ht="12.7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customFormat="false" ht="12.7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customFormat="false" ht="12.7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customFormat="false" ht="12.7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customFormat="false" ht="12.7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customFormat="false" ht="12.7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customFormat="false" ht="12.7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customFormat="false" ht="12.7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customFormat="false" ht="12.7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customFormat="false" ht="12.7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customFormat="false" ht="12.7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customFormat="false" ht="12.7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customFormat="false" ht="12.7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customFormat="false" ht="12.7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customFormat="false" ht="12.7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customFormat="false" ht="12.7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customFormat="false" ht="12.7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customFormat="false" ht="12.7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customFormat="false" ht="12.7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customFormat="false" ht="12.7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customFormat="false" ht="12.7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customFormat="false" ht="12.7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customFormat="false" ht="12.7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customFormat="false" ht="12.7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customFormat="false" ht="12.7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customFormat="false" ht="12.7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customFormat="false" ht="12.7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customFormat="false" ht="12.7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customFormat="false" ht="12.7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customFormat="false" ht="12.7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customFormat="false" ht="12.7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customFormat="false" ht="12.7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customFormat="false" ht="12.7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customFormat="false" ht="12.7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customFormat="false" ht="12.7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customFormat="false" ht="12.7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customFormat="false" ht="12.7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customFormat="false" ht="12.7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customFormat="false" ht="12.7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customFormat="false" ht="12.7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customFormat="false" ht="12.7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customFormat="false" ht="12.7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customFormat="false" ht="12.7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customFormat="false" ht="12.7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customFormat="false" ht="12.7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customFormat="false" ht="12.7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customFormat="false" ht="12.7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customFormat="false" ht="12.7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customFormat="false" ht="12.7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customFormat="false" ht="12.7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customFormat="false" ht="12.7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customFormat="false" ht="12.7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customFormat="false" ht="12.7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customFormat="false" ht="12.7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customFormat="false" ht="12.7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customFormat="false" ht="12.7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customFormat="false" ht="12.7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customFormat="false" ht="12.7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customFormat="false" ht="12.7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customFormat="false" ht="12.7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customFormat="false" ht="12.7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customFormat="false" ht="12.7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customFormat="false" ht="12.7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customFormat="false" ht="12.7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customFormat="false" ht="12.7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customFormat="false" ht="12.7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customFormat="false" ht="12.7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customFormat="false" ht="12.7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customFormat="false" ht="12.7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customFormat="false" ht="12.7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customFormat="false" ht="12.7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customFormat="false" ht="12.7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customFormat="false" ht="12.7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customFormat="false" ht="12.7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customFormat="false" ht="12.7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customFormat="false" ht="12.7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customFormat="false" ht="12.7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customFormat="false" ht="12.7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customFormat="false" ht="12.7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customFormat="false" ht="12.7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customFormat="false" ht="12.7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customFormat="false" ht="12.7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customFormat="false" ht="12.7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customFormat="false" ht="12.7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customFormat="false" ht="12.7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customFormat="false" ht="12.7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customFormat="false" ht="12.7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customFormat="false" ht="12.7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customFormat="false" ht="12.7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customFormat="false" ht="12.7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customFormat="false" ht="12.7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customFormat="false" ht="12.7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customFormat="false" ht="12.7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customFormat="false" ht="12.7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customFormat="false" ht="12.7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customFormat="false" ht="12.7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customFormat="false" ht="12.7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customFormat="false" ht="12.7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customFormat="false" ht="12.7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customFormat="false" ht="12.7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customFormat="false" ht="12.7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customFormat="false" ht="12.7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customFormat="false" ht="12.7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customFormat="false" ht="12.7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customFormat="false" ht="12.7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customFormat="false" ht="12.7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customFormat="false" ht="12.7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customFormat="false" ht="12.7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customFormat="false" ht="12.7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customFormat="false" ht="12.7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customFormat="false" ht="12.7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customFormat="false" ht="12.7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customFormat="false" ht="12.7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customFormat="false" ht="12.7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customFormat="false" ht="12.7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customFormat="false" ht="12.7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customFormat="false" ht="12.7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customFormat="false" ht="12.7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customFormat="false" ht="12.7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customFormat="false" ht="12.7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customFormat="false" ht="12.7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customFormat="false" ht="12.7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customFormat="false" ht="12.7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customFormat="false" ht="12.7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customFormat="false" ht="12.7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customFormat="false" ht="12.7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customFormat="false" ht="12.7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customFormat="false" ht="12.7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customFormat="false" ht="12.7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customFormat="false" ht="12.7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customFormat="false" ht="12.7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customFormat="false" ht="12.7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customFormat="false" ht="12.7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customFormat="false" ht="12.7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customFormat="false" ht="12.7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customFormat="false" ht="12.7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customFormat="false" ht="12.7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customFormat="false" ht="12.7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customFormat="false" ht="12.7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customFormat="false" ht="12.7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customFormat="false" ht="12.7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customFormat="false" ht="12.7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customFormat="false" ht="12.7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customFormat="false" ht="12.7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customFormat="false" ht="12.7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customFormat="false" ht="12.7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customFormat="false" ht="12.7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customFormat="false" ht="12.75" hidden="false" customHeight="true" outlineLevel="0" collapsed="false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customFormat="false" ht="12.75" hidden="false" customHeight="true" outlineLevel="0" collapsed="false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customFormat="false" ht="12.75" hidden="false" customHeight="true" outlineLevel="0" collapsed="false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sheetProtection sheet="true" password="a224" objects="true" scenarios="true"/>
  <mergeCells count="5">
    <mergeCell ref="D8:F8"/>
    <mergeCell ref="E13:G13"/>
    <mergeCell ref="H13:J13"/>
    <mergeCell ref="O13:Q13"/>
    <mergeCell ref="R13:T13"/>
  </mergeCells>
  <conditionalFormatting sqref="D16:D44">
    <cfRule type="cellIs" priority="2" operator="greaterThan" aboveAverage="0" equalAverage="0" bottom="0" percent="0" rank="0" text="" dxfId="0">
      <formula>$Q$9</formula>
    </cfRule>
    <cfRule type="expression" priority="3" aboveAverage="0" equalAverage="0" bottom="0" percent="0" rank="0" text="" dxfId="0">
      <formula>IF($B$9 = "Custom", IF(CELL("contents") &gt;  $D$10,1,0),0)</formula>
    </cfRule>
  </conditionalFormatting>
  <dataValidations count="1">
    <dataValidation allowBlank="true" errorStyle="stop" operator="equal" showDropDown="false" showErrorMessage="true" showInputMessage="false" sqref="B9" type="list">
      <formula1>distances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2026-07-14T21:35:03Z</dcterms:modified>
  <cp:revision>7</cp:revision>
  <dc:subject/>
  <dc:title/>
</cp:coreProperties>
</file>